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0305" yWindow="-15" windowWidth="10230" windowHeight="8115" tabRatio="824" activeTab="4"/>
  </bookViews>
  <sheets>
    <sheet name="คำชี้แจง" sheetId="31" r:id="rId1"/>
    <sheet name="คปร-สพฐ 5 (สนง)" sheetId="20" r:id="rId2"/>
    <sheet name="คปร-สพฐ 1 (สนง)" sheetId="22" r:id="rId3"/>
    <sheet name="คปร-สพฐ 2 (สนง)" sheetId="21" r:id="rId4"/>
    <sheet name="คปร-สพฐ 8 (สนง)" sheetId="30" r:id="rId5"/>
    <sheet name="คปร-สพฐ 8" sheetId="29" state="hidden" r:id="rId6"/>
    <sheet name="L" sheetId="26" state="hidden" r:id="rId7"/>
    <sheet name="คปร-สพฐ 5 (สนง) (ตัวอย่าง)" sheetId="27" state="hidden" r:id="rId8"/>
    <sheet name="คปร-สพฐ 1 (สนง) (ตัวอย่าง)" sheetId="28" state="hidden" r:id="rId9"/>
  </sheets>
  <definedNames>
    <definedName name="_xlnm.Print_Titles" localSheetId="4">'คปร-สพฐ 8 (สนง)'!$1:$2</definedName>
    <definedName name="ชื่อตำแหน่ง">L!$M$2:$M$20</definedName>
    <definedName name="ประเภท">L!$O$2:$O$3</definedName>
    <definedName name="ระดับ">L!$L$2:$L$7</definedName>
    <definedName name="ระดับหรืออันดับ">L!$N$2:$N$12</definedName>
    <definedName name="วิทยฐานะ">L!$J$2:$J$6</definedName>
    <definedName name="สพท">L!$A$2:$A$228</definedName>
    <definedName name="อันดับ">L!$K$2:$K$6</definedName>
  </definedNames>
  <calcPr calcId="124519"/>
</workbook>
</file>

<file path=xl/calcChain.xml><?xml version="1.0" encoding="utf-8"?>
<calcChain xmlns="http://schemas.openxmlformats.org/spreadsheetml/2006/main">
  <c r="E147" i="30"/>
  <c r="O146"/>
  <c r="O145"/>
  <c r="O144"/>
  <c r="O143"/>
  <c r="O142"/>
  <c r="O141"/>
  <c r="O147" s="1"/>
  <c r="O138"/>
  <c r="O137"/>
  <c r="O136"/>
  <c r="O135"/>
  <c r="O134"/>
  <c r="O133"/>
  <c r="O132"/>
  <c r="O131"/>
  <c r="O130"/>
  <c r="O129"/>
  <c r="O128"/>
  <c r="O127"/>
  <c r="O126"/>
  <c r="O125"/>
  <c r="O124"/>
  <c r="O123"/>
  <c r="O122"/>
  <c r="O121"/>
  <c r="O120"/>
  <c r="O119"/>
  <c r="O118"/>
  <c r="O117"/>
  <c r="O116"/>
  <c r="O115"/>
  <c r="O114"/>
  <c r="O113"/>
  <c r="O112"/>
  <c r="O111"/>
  <c r="O110"/>
  <c r="O109"/>
  <c r="O108"/>
  <c r="O107"/>
  <c r="O106"/>
  <c r="O105"/>
  <c r="O104"/>
  <c r="O103"/>
  <c r="O102"/>
  <c r="O101"/>
  <c r="O100"/>
  <c r="O84"/>
  <c r="O83"/>
  <c r="O82"/>
  <c r="O81"/>
  <c r="O77"/>
  <c r="O76"/>
  <c r="O75"/>
  <c r="O74"/>
  <c r="O64"/>
  <c r="O63"/>
  <c r="O62"/>
  <c r="O61"/>
  <c r="O93"/>
  <c r="O92"/>
  <c r="O91"/>
  <c r="O90"/>
  <c r="O89"/>
  <c r="O88"/>
  <c r="O87"/>
  <c r="O86"/>
  <c r="O85"/>
  <c r="O80"/>
  <c r="O79"/>
  <c r="O78"/>
  <c r="O73"/>
  <c r="O72"/>
  <c r="O71"/>
  <c r="O70"/>
  <c r="O69"/>
  <c r="O68"/>
  <c r="O67"/>
  <c r="O66"/>
  <c r="O65"/>
  <c r="O60"/>
  <c r="O59"/>
  <c r="O58"/>
  <c r="O57"/>
  <c r="O56"/>
  <c r="O55"/>
  <c r="O54"/>
  <c r="O53"/>
  <c r="O52"/>
  <c r="O51"/>
  <c r="O44"/>
  <c r="O43"/>
  <c r="O42"/>
  <c r="O41"/>
  <c r="O40"/>
  <c r="O39"/>
  <c r="O31"/>
  <c r="O30"/>
  <c r="O29"/>
  <c r="O28"/>
  <c r="O26"/>
  <c r="O25"/>
  <c r="O24"/>
  <c r="O23"/>
  <c r="O21"/>
  <c r="O20"/>
  <c r="O19"/>
  <c r="O18"/>
  <c r="O16"/>
  <c r="O15"/>
  <c r="O14"/>
  <c r="O13"/>
  <c r="O10"/>
  <c r="O11"/>
  <c r="O9"/>
  <c r="O8"/>
  <c r="R25" i="29" l="1"/>
  <c r="T23"/>
  <c r="AA21"/>
  <c r="W21"/>
  <c r="Y20"/>
  <c r="AA19"/>
  <c r="Z19"/>
  <c r="AC20"/>
  <c r="V16"/>
  <c r="AC14"/>
  <c r="V14"/>
  <c r="O12"/>
  <c r="N12"/>
  <c r="O11"/>
  <c r="N11"/>
  <c r="O10"/>
  <c r="N10"/>
  <c r="O9"/>
  <c r="N9"/>
  <c r="M12"/>
  <c r="L12"/>
  <c r="M11"/>
  <c r="L11"/>
  <c r="M10"/>
  <c r="L10"/>
  <c r="M9"/>
  <c r="L9"/>
  <c r="K12"/>
  <c r="J12"/>
  <c r="K11"/>
  <c r="J11"/>
  <c r="K10"/>
  <c r="J10"/>
  <c r="K9"/>
  <c r="J9"/>
  <c r="I12"/>
  <c r="H12"/>
  <c r="I11"/>
  <c r="H11"/>
  <c r="I10"/>
  <c r="H10"/>
  <c r="I9"/>
  <c r="H9"/>
  <c r="G12"/>
  <c r="E12" s="1"/>
  <c r="F12"/>
  <c r="G11"/>
  <c r="F11"/>
  <c r="G10"/>
  <c r="E10" s="1"/>
  <c r="F10"/>
  <c r="F9"/>
  <c r="G9"/>
  <c r="O7"/>
  <c r="N7"/>
  <c r="M7"/>
  <c r="L7"/>
  <c r="K7"/>
  <c r="J7"/>
  <c r="I7"/>
  <c r="H7"/>
  <c r="G7"/>
  <c r="F7"/>
  <c r="O8"/>
  <c r="N8"/>
  <c r="M8"/>
  <c r="L8"/>
  <c r="K8"/>
  <c r="J8"/>
  <c r="I8"/>
  <c r="G8"/>
  <c r="N146" i="30"/>
  <c r="N145"/>
  <c r="N144"/>
  <c r="N143"/>
  <c r="N142"/>
  <c r="N141"/>
  <c r="I146"/>
  <c r="I145"/>
  <c r="I144"/>
  <c r="I143"/>
  <c r="I147" s="1"/>
  <c r="I142"/>
  <c r="I141"/>
  <c r="N138"/>
  <c r="N137"/>
  <c r="S25" i="29" s="1"/>
  <c r="N136" i="30"/>
  <c r="Q25" i="29" s="1"/>
  <c r="N135" i="30"/>
  <c r="U24" i="29" s="1"/>
  <c r="N134" i="30"/>
  <c r="N133"/>
  <c r="N132"/>
  <c r="U23" i="29" s="1"/>
  <c r="N131" i="30"/>
  <c r="S23" i="29" s="1"/>
  <c r="N130" i="30"/>
  <c r="N129"/>
  <c r="AA22" i="29" s="1"/>
  <c r="N128" i="30"/>
  <c r="N127"/>
  <c r="W22" i="29" s="1"/>
  <c r="N126" i="30"/>
  <c r="N125"/>
  <c r="Y21" i="29" s="1"/>
  <c r="N124" i="30"/>
  <c r="N123"/>
  <c r="N122"/>
  <c r="N121"/>
  <c r="W20" i="29" s="1"/>
  <c r="N120" i="30"/>
  <c r="N119"/>
  <c r="N118"/>
  <c r="N117"/>
  <c r="AA18" i="29" s="1"/>
  <c r="N116" i="30"/>
  <c r="N115"/>
  <c r="W18" i="29" s="1"/>
  <c r="N114" i="30"/>
  <c r="N113"/>
  <c r="N112"/>
  <c r="N111"/>
  <c r="N110"/>
  <c r="N109"/>
  <c r="W16" i="29" s="1"/>
  <c r="N108" i="30"/>
  <c r="AA15" i="29" s="1"/>
  <c r="N107" i="30"/>
  <c r="N106"/>
  <c r="W15" i="29" s="1"/>
  <c r="N105" i="30"/>
  <c r="N104"/>
  <c r="N103"/>
  <c r="N102"/>
  <c r="AA13" i="29" s="1"/>
  <c r="N101" i="30"/>
  <c r="N100"/>
  <c r="N139" s="1"/>
  <c r="I138"/>
  <c r="T25" i="29" s="1"/>
  <c r="I137" i="30"/>
  <c r="I136"/>
  <c r="P25" i="29" s="1"/>
  <c r="I135" i="30"/>
  <c r="T24" i="29" s="1"/>
  <c r="I134" i="30"/>
  <c r="R24" i="29" s="1"/>
  <c r="I133" i="30"/>
  <c r="P24" i="29" s="1"/>
  <c r="I132" i="30"/>
  <c r="I131"/>
  <c r="R23" i="29" s="1"/>
  <c r="I130" i="30"/>
  <c r="P23" i="29" s="1"/>
  <c r="I129" i="30"/>
  <c r="Z22" i="29" s="1"/>
  <c r="I128" i="30"/>
  <c r="I127"/>
  <c r="V22" i="29" s="1"/>
  <c r="I126" i="30"/>
  <c r="Z21" i="29" s="1"/>
  <c r="I125" i="30"/>
  <c r="X21" i="29" s="1"/>
  <c r="I124" i="30"/>
  <c r="I123"/>
  <c r="Z20" i="29" s="1"/>
  <c r="I122" i="30"/>
  <c r="X20" i="29" s="1"/>
  <c r="I121" i="30"/>
  <c r="V20" i="29" s="1"/>
  <c r="I120" i="30"/>
  <c r="I119"/>
  <c r="X19" i="29" s="1"/>
  <c r="I118" i="30"/>
  <c r="V19" i="29" s="1"/>
  <c r="I117" i="30"/>
  <c r="Z18" i="29" s="1"/>
  <c r="I116" i="30"/>
  <c r="I115"/>
  <c r="V18" i="29" s="1"/>
  <c r="I114" i="30"/>
  <c r="Z17" i="29" s="1"/>
  <c r="I113" i="30"/>
  <c r="X17" i="29" s="1"/>
  <c r="I112" i="30"/>
  <c r="V17" i="29" s="1"/>
  <c r="I111" i="30"/>
  <c r="Z16" i="29" s="1"/>
  <c r="I110" i="30"/>
  <c r="X16" i="29" s="1"/>
  <c r="I109" i="30"/>
  <c r="I108"/>
  <c r="I107"/>
  <c r="X15" i="29" s="1"/>
  <c r="I106" i="30"/>
  <c r="V15" i="29" s="1"/>
  <c r="I105" i="30"/>
  <c r="Z14" i="29" s="1"/>
  <c r="I104" i="30"/>
  <c r="X14" i="29" s="1"/>
  <c r="I103" i="30"/>
  <c r="I102"/>
  <c r="I139" s="1"/>
  <c r="I101"/>
  <c r="X13" i="29" s="1"/>
  <c r="I100" i="30"/>
  <c r="V13" i="29" s="1"/>
  <c r="I84" i="30"/>
  <c r="AB22" i="29" s="1"/>
  <c r="I83" i="30"/>
  <c r="I82"/>
  <c r="X22" i="29" s="1"/>
  <c r="I81" i="30"/>
  <c r="N84"/>
  <c r="AC22" i="29" s="1"/>
  <c r="N83" i="30"/>
  <c r="N82"/>
  <c r="Y22" i="29" s="1"/>
  <c r="N81" i="30"/>
  <c r="N77"/>
  <c r="N76"/>
  <c r="N75"/>
  <c r="N74"/>
  <c r="I77"/>
  <c r="AB20" i="29" s="1"/>
  <c r="I76" i="30"/>
  <c r="I75"/>
  <c r="I74"/>
  <c r="I64"/>
  <c r="AB16" i="29" s="1"/>
  <c r="I63" i="30"/>
  <c r="I62"/>
  <c r="I61"/>
  <c r="N64"/>
  <c r="AC16" i="29" s="1"/>
  <c r="N63" i="30"/>
  <c r="AA16" i="29" s="1"/>
  <c r="N62" i="30"/>
  <c r="Y16" i="29" s="1"/>
  <c r="N61" i="30"/>
  <c r="N57"/>
  <c r="N56"/>
  <c r="AA14" i="29" s="1"/>
  <c r="N55" i="30"/>
  <c r="Y14" i="29" s="1"/>
  <c r="N54" i="30"/>
  <c r="I56"/>
  <c r="I57"/>
  <c r="AB14" i="29" s="1"/>
  <c r="I55" i="30"/>
  <c r="I54"/>
  <c r="N93"/>
  <c r="N92"/>
  <c r="N91"/>
  <c r="N90"/>
  <c r="N89"/>
  <c r="N88"/>
  <c r="Q24" i="29" s="1"/>
  <c r="N87" i="30"/>
  <c r="N86"/>
  <c r="N85"/>
  <c r="Q23" i="29" s="1"/>
  <c r="I93" i="30"/>
  <c r="I92"/>
  <c r="I91"/>
  <c r="I90"/>
  <c r="I89"/>
  <c r="I88"/>
  <c r="I87"/>
  <c r="I86"/>
  <c r="I85"/>
  <c r="N80"/>
  <c r="N79"/>
  <c r="N78"/>
  <c r="I80"/>
  <c r="I79"/>
  <c r="I78"/>
  <c r="V21" i="29" s="1"/>
  <c r="N73" i="30"/>
  <c r="N72"/>
  <c r="N71"/>
  <c r="W19" i="29" s="1"/>
  <c r="I73" i="30"/>
  <c r="I72"/>
  <c r="I71"/>
  <c r="N70"/>
  <c r="N69"/>
  <c r="Y18" i="29" s="1"/>
  <c r="N68" i="30"/>
  <c r="N67"/>
  <c r="N66"/>
  <c r="Y17" i="29" s="1"/>
  <c r="N65" i="30"/>
  <c r="I70"/>
  <c r="I69"/>
  <c r="X18" i="29" s="1"/>
  <c r="I68" i="30"/>
  <c r="I67"/>
  <c r="I66"/>
  <c r="I65"/>
  <c r="N60"/>
  <c r="N59"/>
  <c r="N58"/>
  <c r="I60"/>
  <c r="Z15" i="29" s="1"/>
  <c r="I59" i="30"/>
  <c r="I58"/>
  <c r="N53"/>
  <c r="N52"/>
  <c r="Y13" i="29" s="1"/>
  <c r="N51" i="30"/>
  <c r="W13" i="29" s="1"/>
  <c r="I53" i="30"/>
  <c r="I52"/>
  <c r="I51"/>
  <c r="N44"/>
  <c r="N43"/>
  <c r="N42"/>
  <c r="N41"/>
  <c r="N40"/>
  <c r="N39"/>
  <c r="I43"/>
  <c r="I44"/>
  <c r="I42"/>
  <c r="I41"/>
  <c r="I40"/>
  <c r="I39"/>
  <c r="N21"/>
  <c r="N20"/>
  <c r="N19"/>
  <c r="N18"/>
  <c r="N31"/>
  <c r="N30"/>
  <c r="N29"/>
  <c r="N28"/>
  <c r="N26"/>
  <c r="N25"/>
  <c r="N24"/>
  <c r="N23"/>
  <c r="I31"/>
  <c r="I30"/>
  <c r="I29"/>
  <c r="I28"/>
  <c r="I26"/>
  <c r="I25"/>
  <c r="I24"/>
  <c r="I23"/>
  <c r="I21"/>
  <c r="I20"/>
  <c r="I19"/>
  <c r="I18"/>
  <c r="N16"/>
  <c r="N15"/>
  <c r="N14"/>
  <c r="N13"/>
  <c r="I16"/>
  <c r="I15"/>
  <c r="H8" i="29" s="1"/>
  <c r="I14" i="30"/>
  <c r="F8" i="29" s="1"/>
  <c r="I13" i="30"/>
  <c r="N11"/>
  <c r="N10"/>
  <c r="N9"/>
  <c r="N8"/>
  <c r="I9"/>
  <c r="I10"/>
  <c r="I11"/>
  <c r="I8"/>
  <c r="D26" i="29"/>
  <c r="C26" s="1"/>
  <c r="E26"/>
  <c r="Y19" l="1"/>
  <c r="E19" s="1"/>
  <c r="AA17"/>
  <c r="S24"/>
  <c r="E24" s="1"/>
  <c r="U25"/>
  <c r="E25" s="1"/>
  <c r="AA20"/>
  <c r="E20" s="1"/>
  <c r="S27"/>
  <c r="I45" i="30"/>
  <c r="Z13" i="29"/>
  <c r="Y15"/>
  <c r="E15" s="1"/>
  <c r="W17"/>
  <c r="W14"/>
  <c r="E14" s="1"/>
  <c r="N33" i="30"/>
  <c r="N147"/>
  <c r="R27" i="29"/>
  <c r="E9"/>
  <c r="E11"/>
  <c r="N94" i="30"/>
  <c r="I94"/>
  <c r="N45"/>
  <c r="I33"/>
  <c r="M27" i="29"/>
  <c r="O27"/>
  <c r="D25"/>
  <c r="D24"/>
  <c r="T27"/>
  <c r="E23"/>
  <c r="D23"/>
  <c r="Q27"/>
  <c r="E22"/>
  <c r="D22"/>
  <c r="E21"/>
  <c r="D21"/>
  <c r="D20"/>
  <c r="D19"/>
  <c r="E18"/>
  <c r="D18"/>
  <c r="E17"/>
  <c r="D17"/>
  <c r="AB27"/>
  <c r="AC27"/>
  <c r="E16"/>
  <c r="D16"/>
  <c r="D15"/>
  <c r="D14"/>
  <c r="W27"/>
  <c r="X27"/>
  <c r="V27"/>
  <c r="Z27"/>
  <c r="AA27"/>
  <c r="E13"/>
  <c r="P27"/>
  <c r="D11"/>
  <c r="C11" s="1"/>
  <c r="D9"/>
  <c r="C9" s="1"/>
  <c r="D10"/>
  <c r="C10" s="1"/>
  <c r="D12"/>
  <c r="C12" s="1"/>
  <c r="D13"/>
  <c r="N27"/>
  <c r="L27"/>
  <c r="J27"/>
  <c r="K27"/>
  <c r="I27"/>
  <c r="D7"/>
  <c r="H27"/>
  <c r="E7"/>
  <c r="F27"/>
  <c r="E8"/>
  <c r="G27"/>
  <c r="D8"/>
  <c r="C24" l="1"/>
  <c r="U27"/>
  <c r="N148" i="30"/>
  <c r="Y27" i="29"/>
  <c r="C17"/>
  <c r="C22"/>
  <c r="C23"/>
  <c r="C14"/>
  <c r="I148" i="30"/>
  <c r="C25" i="29"/>
  <c r="C21"/>
  <c r="C20"/>
  <c r="C19"/>
  <c r="C18"/>
  <c r="C16"/>
  <c r="C15"/>
  <c r="C13"/>
  <c r="C7"/>
  <c r="E27"/>
  <c r="C8"/>
  <c r="D27"/>
  <c r="E26" i="20"/>
  <c r="S47" i="30" s="1"/>
  <c r="E23" i="20"/>
  <c r="S35" i="30" s="1"/>
  <c r="E18" i="20"/>
  <c r="S4" i="30" s="1"/>
  <c r="E17" i="20"/>
  <c r="M4" i="30" s="1"/>
  <c r="F147"/>
  <c r="G147"/>
  <c r="H147"/>
  <c r="H148" s="1"/>
  <c r="D37" i="29" s="1"/>
  <c r="J147" i="30"/>
  <c r="K147"/>
  <c r="L147"/>
  <c r="M147"/>
  <c r="P147"/>
  <c r="Q147"/>
  <c r="R147"/>
  <c r="F139"/>
  <c r="G139"/>
  <c r="H139"/>
  <c r="J139"/>
  <c r="K139"/>
  <c r="L139"/>
  <c r="M139"/>
  <c r="P139"/>
  <c r="Q139"/>
  <c r="R139"/>
  <c r="E139"/>
  <c r="F45"/>
  <c r="G45"/>
  <c r="H45"/>
  <c r="J45"/>
  <c r="K45"/>
  <c r="L45"/>
  <c r="M45"/>
  <c r="P45"/>
  <c r="Q45"/>
  <c r="R45"/>
  <c r="E45"/>
  <c r="F94"/>
  <c r="G94"/>
  <c r="H94"/>
  <c r="J94"/>
  <c r="K94"/>
  <c r="L94"/>
  <c r="M94"/>
  <c r="P94"/>
  <c r="Q94"/>
  <c r="R94"/>
  <c r="E94"/>
  <c r="F33"/>
  <c r="G33"/>
  <c r="H33"/>
  <c r="J33"/>
  <c r="K33"/>
  <c r="L33"/>
  <c r="M33"/>
  <c r="P33"/>
  <c r="Q33"/>
  <c r="R33"/>
  <c r="E33"/>
  <c r="K2" i="29"/>
  <c r="C2" i="30"/>
  <c r="Q148" l="1"/>
  <c r="R148"/>
  <c r="E148"/>
  <c r="D34" i="29" s="1"/>
  <c r="L148" i="30"/>
  <c r="F36" i="29" s="1"/>
  <c r="G148" i="30"/>
  <c r="D36" i="29" s="1"/>
  <c r="C27"/>
  <c r="O139" i="30"/>
  <c r="O94"/>
  <c r="O45"/>
  <c r="O33"/>
  <c r="M148"/>
  <c r="F37" i="29" s="1"/>
  <c r="C37" s="1"/>
  <c r="K148" i="30"/>
  <c r="F35" i="29" s="1"/>
  <c r="F148" i="30"/>
  <c r="D35" i="29" s="1"/>
  <c r="P148" i="30"/>
  <c r="J148"/>
  <c r="F34" i="29" s="1"/>
  <c r="H2" i="20"/>
  <c r="C36" i="29" l="1"/>
  <c r="C35"/>
  <c r="F38"/>
  <c r="D38"/>
  <c r="C34"/>
  <c r="O148" i="30"/>
  <c r="H29" i="20"/>
  <c r="G2" i="27"/>
  <c r="A3" i="22"/>
  <c r="A3" i="21" s="1"/>
  <c r="C38" i="29" l="1"/>
  <c r="F21" i="20"/>
  <c r="G21"/>
  <c r="H21"/>
  <c r="J21"/>
  <c r="K21"/>
  <c r="K30" s="1"/>
  <c r="F24"/>
  <c r="G24"/>
  <c r="H24"/>
  <c r="J24"/>
  <c r="K24"/>
  <c r="F29"/>
  <c r="G29"/>
  <c r="J29"/>
  <c r="K29"/>
  <c r="A2" i="28"/>
  <c r="F3" s="1"/>
  <c r="K29" i="27"/>
  <c r="J29"/>
  <c r="H29"/>
  <c r="G29"/>
  <c r="F29"/>
  <c r="I28"/>
  <c r="I27"/>
  <c r="I26"/>
  <c r="I29" s="1"/>
  <c r="E26"/>
  <c r="E29" s="1"/>
  <c r="K24"/>
  <c r="J24"/>
  <c r="H24"/>
  <c r="G24"/>
  <c r="F24"/>
  <c r="I23"/>
  <c r="I24" s="1"/>
  <c r="E23"/>
  <c r="E24" s="1"/>
  <c r="K21"/>
  <c r="J21"/>
  <c r="H21"/>
  <c r="G21"/>
  <c r="F21"/>
  <c r="I20"/>
  <c r="I19"/>
  <c r="I18"/>
  <c r="E18"/>
  <c r="I17"/>
  <c r="E17"/>
  <c r="I16"/>
  <c r="I21" s="1"/>
  <c r="E16"/>
  <c r="I28" i="20"/>
  <c r="I27"/>
  <c r="I26"/>
  <c r="I23"/>
  <c r="I20"/>
  <c r="I17"/>
  <c r="I18"/>
  <c r="I19"/>
  <c r="I16"/>
  <c r="E16"/>
  <c r="E29"/>
  <c r="E24"/>
  <c r="J30" l="1"/>
  <c r="H30"/>
  <c r="G30"/>
  <c r="F30"/>
  <c r="I21"/>
  <c r="I24"/>
  <c r="I29"/>
  <c r="E21"/>
  <c r="E30" s="1"/>
  <c r="E21" i="27"/>
  <c r="A2" i="21"/>
  <c r="A2" i="22"/>
  <c r="I30" i="20" l="1"/>
</calcChain>
</file>

<file path=xl/sharedStrings.xml><?xml version="1.0" encoding="utf-8"?>
<sst xmlns="http://schemas.openxmlformats.org/spreadsheetml/2006/main" count="1129" uniqueCount="672">
  <si>
    <t>หมายเหตุ</t>
  </si>
  <si>
    <t>ลำดับ</t>
  </si>
  <si>
    <t>อันดับ</t>
  </si>
  <si>
    <t>คศ.2</t>
  </si>
  <si>
    <t>ตำแหน่ง</t>
  </si>
  <si>
    <t>เลขที่</t>
  </si>
  <si>
    <t>ประเภท</t>
  </si>
  <si>
    <t>คศ.3</t>
  </si>
  <si>
    <t>ขอรับรองว่าข้อมูลถูกต้อง</t>
  </si>
  <si>
    <t>คศ.4</t>
  </si>
  <si>
    <t>ข้อมูลเฉพาะส่วนราชการ</t>
  </si>
  <si>
    <t>(3)</t>
  </si>
  <si>
    <t>(2)</t>
  </si>
  <si>
    <t>ที่</t>
  </si>
  <si>
    <t>(1)</t>
  </si>
  <si>
    <t>ตำแหน่ง
เลขที่</t>
  </si>
  <si>
    <t>ลงชื่อ .................................................</t>
  </si>
  <si>
    <t>ตำแหน่ง ผอ.กลุ่มบริหารงานบุคคล</t>
  </si>
  <si>
    <t>ระดับ/</t>
  </si>
  <si>
    <t>อัตรา</t>
  </si>
  <si>
    <t>เหตุผลความจำเป็น</t>
  </si>
  <si>
    <t>ที่ *</t>
  </si>
  <si>
    <t>เงินเดือน**</t>
  </si>
  <si>
    <t>*  -   "ลำดับที่"  ให้เรียงความสำคัญ/จำเป็นของตำแหน่งที่ขอรับการจัดสรร</t>
  </si>
  <si>
    <t>1.</t>
  </si>
  <si>
    <t>ข้อมูลทั่วไป</t>
  </si>
  <si>
    <t xml:space="preserve">ส่วนราชการ                                                                                    </t>
  </si>
  <si>
    <t>2.</t>
  </si>
  <si>
    <t>ก.ค.ศ. กำหนด</t>
  </si>
  <si>
    <t>ไม่มีข้อผูกพัน</t>
  </si>
  <si>
    <t>ที่มีคนครอง</t>
  </si>
  <si>
    <t>ข้าราชการครูและบุคลากรทางการศึกษา ตามมาตรา 38ข.</t>
  </si>
  <si>
    <t xml:space="preserve"> - ผู้อำนวยการสำนักงานเขตพื้นที่การศึกษา</t>
  </si>
  <si>
    <t xml:space="preserve"> - ผู้ช่วยผู้อำนวยการสำนักงานเขตพื้นที่การศึกษา</t>
  </si>
  <si>
    <t>-</t>
  </si>
  <si>
    <t xml:space="preserve"> - เจ้าหน้าที่บริหารการศึกษาขั้นพื้นฐาน</t>
  </si>
  <si>
    <t>รวม (ก)</t>
  </si>
  <si>
    <t>ข้าราชการครูและบุคลากรทางการศึกษา ตามมาตรา 38ค.(1)</t>
  </si>
  <si>
    <t xml:space="preserve"> - ศึกษานิเทศก์</t>
  </si>
  <si>
    <t>รวม (ข)</t>
  </si>
  <si>
    <t>ข้าราชการครูและบุคลากรทางการศึกษา ตามมาตรา 38ค.(2)</t>
  </si>
  <si>
    <t xml:space="preserve"> - ตำแหน่งในสถานศึกษา</t>
  </si>
  <si>
    <t>รวม (ค)</t>
  </si>
  <si>
    <t>ผู้อำนวยการสำนักงานเขตพื้นที่การศึกษา</t>
  </si>
  <si>
    <t>ผู้บริหารการศึกษา</t>
  </si>
  <si>
    <t>บุคลากรทางการศึกษาอื่น</t>
  </si>
  <si>
    <t>ชำนาญการ</t>
  </si>
  <si>
    <t>รองผู้อำนวยการสำนักงานเขตพื้นที่การศึกษา</t>
  </si>
  <si>
    <t>เจ้าหน้าที่บริหารการศึกษาขั้นพื้นฐาน</t>
  </si>
  <si>
    <t>ศึกษานิเทศก์</t>
  </si>
  <si>
    <t>นักทรัพยากรบุคคลชำนาญการพิเศษ</t>
  </si>
  <si>
    <t>ชำนาญการพิเศษ</t>
  </si>
  <si>
    <t>ลงชื่อ ............................................</t>
  </si>
  <si>
    <t>เมื่อสิ้นปีงบประมาณ</t>
  </si>
  <si>
    <t>**  - "อัตราเงินเดือน" ให้ระบุอัตราเงินเดือนตามบัญชีถือจ่าย</t>
  </si>
  <si>
    <t>1.2  หัวหน้ากลุ่ม/เจ้าหน้าที่ผู้รับผิดชอบงานด้านอัตรากำลัง</t>
  </si>
  <si>
    <t>e-mail ของส่วนราชการ</t>
  </si>
  <si>
    <t>สำนักงานเขตพื้นที่การศึกษา</t>
  </si>
  <si>
    <t>มัธยมศึกษา เขต 1</t>
  </si>
  <si>
    <t>มัธยมศึกษา เขต 2</t>
  </si>
  <si>
    <t>มัธยมศึกษา เขต 3</t>
  </si>
  <si>
    <t>มัธยมศึกษา เขต 4</t>
  </si>
  <si>
    <t>มัธยมศึกษา เขต 5</t>
  </si>
  <si>
    <t>มัธยมศึกษา เขต 6</t>
  </si>
  <si>
    <t>มัธยมศึกษา เขต 7</t>
  </si>
  <si>
    <t>มัธยมศึกษา เขต 8</t>
  </si>
  <si>
    <t>มัธยมศึกษา เขต 9</t>
  </si>
  <si>
    <t>มัธยมศึกษา เขต 10</t>
  </si>
  <si>
    <t>มัธยมศึกษา เขต 11</t>
  </si>
  <si>
    <t>มัธยมศึกษา เขต 12</t>
  </si>
  <si>
    <t>มัธยมศึกษา เขต 13</t>
  </si>
  <si>
    <t>มัธยมศึกษา เขต 14</t>
  </si>
  <si>
    <t>มัธยมศึกษา เขต 15</t>
  </si>
  <si>
    <t>มัธยมศึกษา เขต 16</t>
  </si>
  <si>
    <t>มัธยมศึกษา เขต 17</t>
  </si>
  <si>
    <t>มัธยมศึกษา เขต 18</t>
  </si>
  <si>
    <t>มัธยมศึกษา เขต 19</t>
  </si>
  <si>
    <t>มัธยมศึกษา เขต 20</t>
  </si>
  <si>
    <t>มัธยมศึกษา เขต 21</t>
  </si>
  <si>
    <t>มัธยมศึกษา เขต 22</t>
  </si>
  <si>
    <t>มัธยมศึกษา เขต 23</t>
  </si>
  <si>
    <t>มัธยมศึกษา เขต 24</t>
  </si>
  <si>
    <t>มัธยมศึกษา เขต 25</t>
  </si>
  <si>
    <t>มัธยมศึกษา เขต 26</t>
  </si>
  <si>
    <t>มัธยมศึกษา เขต 27</t>
  </si>
  <si>
    <t>มัธยมศึกษา เขต 28</t>
  </si>
  <si>
    <t>มัธยมศึกษา เขต 29</t>
  </si>
  <si>
    <t>มัธยมศึกษา เขต 30</t>
  </si>
  <si>
    <t>มัธยมศึกษา เขต 31</t>
  </si>
  <si>
    <t>มัธยมศึกษา เขต 32</t>
  </si>
  <si>
    <t>มัธยมศึกษา เขต 33</t>
  </si>
  <si>
    <t>มัธยมศึกษา เขต 34</t>
  </si>
  <si>
    <t>มัธยมศึกษา เขต 35</t>
  </si>
  <si>
    <t>มัธยมศึกษา เขต 36</t>
  </si>
  <si>
    <t>มัธยมศึกษา เขต 37</t>
  </si>
  <si>
    <t>มัธยมศึกษา เขต 38</t>
  </si>
  <si>
    <t>มัธยมศึกษา เขต 39</t>
  </si>
  <si>
    <t>มัธยมศึกษา เขต 40</t>
  </si>
  <si>
    <t>มัธยมศึกษา เขต 41</t>
  </si>
  <si>
    <t>มัธยมศึกษา เขต 42</t>
  </si>
  <si>
    <t>ประถมศึกษากระบี่</t>
  </si>
  <si>
    <t>ประถมศึกษากรุงเทพมหานคร</t>
  </si>
  <si>
    <t>ประถมศึกษากาญจนบุรี เขต 1</t>
  </si>
  <si>
    <t>ประถมศึกษากาญจนบุรี เขต 2</t>
  </si>
  <si>
    <t>ประถมศึกษากาญจนบุรี เขต 3</t>
  </si>
  <si>
    <t>ประถมศึกษากาญจนบุรี เขต 4</t>
  </si>
  <si>
    <t>ประถมศึกษากาฬสินธุ์ เขต 1</t>
  </si>
  <si>
    <t>ประถมศึกษากาฬสินธุ์ เขต 2</t>
  </si>
  <si>
    <t>ประถมศึกษากาฬสินธุ์ เขต 3</t>
  </si>
  <si>
    <t>ประถมศึกษากำแพงเพชร เขต 1</t>
  </si>
  <si>
    <t>ประถมศึกษากำแพงเพชร เขต 2</t>
  </si>
  <si>
    <t>ประถมศึกษาขอนแก่น เขต 1</t>
  </si>
  <si>
    <t>ประถมศึกษาขอนแก่น เขต 2</t>
  </si>
  <si>
    <t>ประถมศึกษาขอนแก่น เขต 3</t>
  </si>
  <si>
    <t>ประถมศึกษาขอนแก่น เขต 4</t>
  </si>
  <si>
    <t>ประถมศึกษาขอนแก่น เขต 5</t>
  </si>
  <si>
    <t>ประถมศึกษาจันทบุรี เขต 1</t>
  </si>
  <si>
    <t>ประถมศึกษาจันทบุรี เขต 2</t>
  </si>
  <si>
    <t>ประถมศึกษาฉะเชิงเทรา เขต 1</t>
  </si>
  <si>
    <t>ประถมศึกษาฉะเชิงเทรา เขต 2</t>
  </si>
  <si>
    <t>ประถมศึกษาชลบุรี เขต 1</t>
  </si>
  <si>
    <t>ประถมศึกษาชลบุรี เขต 2</t>
  </si>
  <si>
    <t>ประถมศึกษาชลบุรี เขต 3</t>
  </si>
  <si>
    <t>ประถมศึกษาชัยนาท</t>
  </si>
  <si>
    <t>ประถมศึกษาชัยภูมิ เขต 1</t>
  </si>
  <si>
    <t>ประถมศึกษาชัยภูมิ เขต 2</t>
  </si>
  <si>
    <t>ประถมศึกษาชัยภูมิ เขต 3</t>
  </si>
  <si>
    <t>ประถมศึกษาชุมพร เขต 1</t>
  </si>
  <si>
    <t>ประถมศึกษาชุมพร เขต 2</t>
  </si>
  <si>
    <t>ประถมศึกษาเชียงราย เขต 1</t>
  </si>
  <si>
    <t>ประถมศึกษาเชียงราย เขต 2</t>
  </si>
  <si>
    <t>ประถมศึกษาเชียงราย เขต 3</t>
  </si>
  <si>
    <t>ประถมศึกษาเชียงราย เขต 4</t>
  </si>
  <si>
    <t>ประถมศึกษาเชียงใหม่ เขต 1</t>
  </si>
  <si>
    <t>ประถมศึกษาเชียงใหม่ เขต 2</t>
  </si>
  <si>
    <t>ประถมศึกษาเชียงใหม่ เขต 3</t>
  </si>
  <si>
    <t>ประถมศึกษาเชียงใหม่ เขต 4</t>
  </si>
  <si>
    <t>ประถมศึกษาเชียงใหม่ เขต 5</t>
  </si>
  <si>
    <t>ประถมศึกษาเชียงใหม่ เขต 6</t>
  </si>
  <si>
    <t>ประถมศึกษาตรัง เขต 1</t>
  </si>
  <si>
    <t>ประถมศึกษาตรัง เขต 2</t>
  </si>
  <si>
    <t>ประถมศึกษาตราด</t>
  </si>
  <si>
    <t>ประถมศึกษาตาก เขต 1</t>
  </si>
  <si>
    <t>ประถมศึกษาตาก เขต 2</t>
  </si>
  <si>
    <t>ประถมศึกษานครนายก</t>
  </si>
  <si>
    <t>ประถมศึกษานครปฐม เขต 1</t>
  </si>
  <si>
    <t>ประถมศึกษานครปฐม เขต 2</t>
  </si>
  <si>
    <t>ประถมศึกษานครพนม เขต 1</t>
  </si>
  <si>
    <t>ประถมศึกษานครพนม เขต 2</t>
  </si>
  <si>
    <t>ประถมศึกษานครราชสีมา เขต 1</t>
  </si>
  <si>
    <t>ประถมศึกษานครราชสีมา เขต 2</t>
  </si>
  <si>
    <t>ประถมศึกษานครราชสีมา เขต 3</t>
  </si>
  <si>
    <t>ประถมศึกษานครราชสีมา เขต 4</t>
  </si>
  <si>
    <t>ประถมศึกษานครราชสีมา เขต 5</t>
  </si>
  <si>
    <t>ประถมศึกษานครราชสีมา เขต 6</t>
  </si>
  <si>
    <t>ประถมศึกษานครราชสีมา เขต 7</t>
  </si>
  <si>
    <t>ประถมศึกษานครศรีธรรมราช เขต 1</t>
  </si>
  <si>
    <t>ประถมศึกษานครศรีธรรมราช เขต 2</t>
  </si>
  <si>
    <t>ประถมศึกษานครศรีธรรมราช เขต 3</t>
  </si>
  <si>
    <t>ประถมศึกษานครศรีธรรมราช เขต 4</t>
  </si>
  <si>
    <t>ประถมศึกษานครสวรรค์ เขต 1</t>
  </si>
  <si>
    <t>ประถมศึกษานครสวรรค์ เขต 2</t>
  </si>
  <si>
    <t>ประถมศึกษานครสวรรค์ เขต 3</t>
  </si>
  <si>
    <t>ประถมศึกษานนทบุรี เขต 1</t>
  </si>
  <si>
    <t>ประถมศึกษานนทบุรี เขต 2</t>
  </si>
  <si>
    <t>ประถมศึกษานราธิวาส เขต 1</t>
  </si>
  <si>
    <t>ประถมศึกษานราธิวาส เขต 2</t>
  </si>
  <si>
    <t>ประถมศึกษานราธิวาส เขต 3</t>
  </si>
  <si>
    <t>ประถมศึกษาน่าน เขต 1</t>
  </si>
  <si>
    <t>ประถมศึกษาน่าน เขต 2</t>
  </si>
  <si>
    <t>ประถมศึกษาบุรีรัมย์ เขต 1</t>
  </si>
  <si>
    <t>ประถมศึกษาบุรีรัมย์ เขต 2</t>
  </si>
  <si>
    <t>ประถมศึกษาบุรีรัมย์ เขต 3</t>
  </si>
  <si>
    <t>ประถมศึกษาบุรีรัมย์ เขต 4</t>
  </si>
  <si>
    <t>ประถมศึกษาปทุมธานี เขต 1</t>
  </si>
  <si>
    <t>ประถมศึกษาปทุมธานี เขต 2</t>
  </si>
  <si>
    <t>ประถมศึกษาประจวบคีรีขันธ์ เขต 1</t>
  </si>
  <si>
    <t>ประถมศึกษาประจวบคีรีขันธ์ เขต 2</t>
  </si>
  <si>
    <t>ประถมศึกษาปราจีนบุรี เขต 1</t>
  </si>
  <si>
    <t>ประถมศึกษาปราจีนบุรี เขต 2</t>
  </si>
  <si>
    <t>ประถมศึกษาปัตตานี เขต 1</t>
  </si>
  <si>
    <t>ประถมศึกษาปัตตานี เขต 2</t>
  </si>
  <si>
    <t>ประถมศึกษาปัตตานี เขต 3</t>
  </si>
  <si>
    <t>ประถมศึกษาพระนครศรีอยุธยา เขต 1</t>
  </si>
  <si>
    <t>ประถมศึกษาพระนครศรีอยุธยา เขต 2</t>
  </si>
  <si>
    <t>ประถมศึกษาพะเยา เขต 1</t>
  </si>
  <si>
    <t>ประถมศึกษาพะเยา เขต 2</t>
  </si>
  <si>
    <t>ประถมศึกษาพังงา</t>
  </si>
  <si>
    <t>ประถมศึกษาพัทลุง เขต 1</t>
  </si>
  <si>
    <t>ประถมศึกษาพัทลุง เขต 2</t>
  </si>
  <si>
    <t>ประถมศึกษาพิจิตร เขต 1</t>
  </si>
  <si>
    <t>ประถมศึกษาพิจิตร เขต 2</t>
  </si>
  <si>
    <t>ประถมศึกษาพิษณุโลก เขต 1</t>
  </si>
  <si>
    <t>ประถมศึกษาพิษณุโลก เขต 2</t>
  </si>
  <si>
    <t>ประถมศึกษาพิษณุโลก เขต 3</t>
  </si>
  <si>
    <t>ประถมศึกษาเพชรบุรี เขต 1</t>
  </si>
  <si>
    <t>ประถมศึกษาเพชรบุรี เขต 2</t>
  </si>
  <si>
    <t>ประถมศึกษาเพชรบูรณ์ เขต 1</t>
  </si>
  <si>
    <t>ประถมศึกษาเพชรบูรณ์ เขต 2</t>
  </si>
  <si>
    <t>ประถมศึกษาเพชรบูรณ์ เขต 3</t>
  </si>
  <si>
    <t>ประถมศึกษาแพร่ เขต 1</t>
  </si>
  <si>
    <t>ประถมศึกษาแพร่ เขต 2</t>
  </si>
  <si>
    <t>ประถมศึกษาภูเก็ต</t>
  </si>
  <si>
    <t>ประถมศึกษามหาสารคาม เขต 1</t>
  </si>
  <si>
    <t>ประถมศึกษามหาสารคาม เขต 2</t>
  </si>
  <si>
    <t>ประถมศึกษามหาสารคาม เขต 3</t>
  </si>
  <si>
    <t>ประถมศึกษามุกดาหาร</t>
  </si>
  <si>
    <t>ประถมศึกษาแม่ฮ่องสอน เขต 1</t>
  </si>
  <si>
    <t>ประถมศึกษาแม่ฮ่องสอน เขต 2</t>
  </si>
  <si>
    <t>ประถมศึกษายโสธร เขต 1</t>
  </si>
  <si>
    <t>ประถมศึกษายโสธร เขต 2</t>
  </si>
  <si>
    <t>ประถมศึกษายะลา เขต 1</t>
  </si>
  <si>
    <t>ประถมศึกษายะลา เขต 2</t>
  </si>
  <si>
    <t>ประถมศึกษายะลา เขต 3</t>
  </si>
  <si>
    <t>ประถมศึกษาร้อยเอ็ด เขต 1</t>
  </si>
  <si>
    <t>ประถมศึกษาร้อยเอ็ด เขต 2</t>
  </si>
  <si>
    <t>ประถมศึกษาร้อยเอ็ด เขต 3</t>
  </si>
  <si>
    <t>ประถมศึกษาระนอง</t>
  </si>
  <si>
    <t>ประถมศึกษาระยอง เขต 1</t>
  </si>
  <si>
    <t>ประถมศึกษาระยอง เขต 2</t>
  </si>
  <si>
    <t>ประถมศึกษาราชบุรี เขต 1</t>
  </si>
  <si>
    <t>ประถมศึกษาราชบุรี เขต 2</t>
  </si>
  <si>
    <t>ประถมศึกษาลพบุรี เขต 1</t>
  </si>
  <si>
    <t>ประถมศึกษาลพบุรี เขต 2</t>
  </si>
  <si>
    <t>ประถมศึกษาลำปาง เขต 1</t>
  </si>
  <si>
    <t>ประถมศึกษาลำปาง เขต 2</t>
  </si>
  <si>
    <t>ประถมศึกษาลำปาง เขต 3</t>
  </si>
  <si>
    <t>ประถมศึกษาลำพูน เขต 1</t>
  </si>
  <si>
    <t>ประถมศึกษาลำพูน เขต 2</t>
  </si>
  <si>
    <t>ประถมศึกษาเลย เขต 1</t>
  </si>
  <si>
    <t>ประถมศึกษาเลย เขต 2</t>
  </si>
  <si>
    <t>ประถมศึกษาเลย เขต 3</t>
  </si>
  <si>
    <t>ประถมศึกษาศรีสะเกษ เขต 1</t>
  </si>
  <si>
    <t>ประถมศึกษาศรีสะเกษ เขต 2</t>
  </si>
  <si>
    <t>ประถมศึกษาศรีสะเกษ เขต 3</t>
  </si>
  <si>
    <t>ประถมศึกษาศรีสะเกษ เขต 4</t>
  </si>
  <si>
    <t>ประถมศึกษาสกลนคร เขต 1</t>
  </si>
  <si>
    <t>ประถมศึกษาสกลนคร เขต 2</t>
  </si>
  <si>
    <t>ประถมศึกษาสกลนคร เขต 3</t>
  </si>
  <si>
    <t>ประถมศึกษาสงขลา เขต 1</t>
  </si>
  <si>
    <t>ประถมศึกษาสงขลา เขต 2</t>
  </si>
  <si>
    <t>ประถมศึกษาสงขลา เขต 3</t>
  </si>
  <si>
    <t>ประถมศึกษาสตูล</t>
  </si>
  <si>
    <t>ประถมศึกษาสมุทรปราการ เขต 1</t>
  </si>
  <si>
    <t>ประถมศึกษาสมุทรปราการ เขต 2</t>
  </si>
  <si>
    <t>ประถมศึกษาสมุทรสงคราม</t>
  </si>
  <si>
    <t>ประถมศึกษาสมุทรสาคร</t>
  </si>
  <si>
    <t>ประถมศึกษาสระแก้ว เขต 1</t>
  </si>
  <si>
    <t>ประถมศึกษาสระแก้ว เขต 2</t>
  </si>
  <si>
    <t>ประถมศึกษาสระบุรี เขต 1</t>
  </si>
  <si>
    <t>ประถมศึกษาสระบุรี เขต 2</t>
  </si>
  <si>
    <t>ประถมศึกษาสิงห์บุรี</t>
  </si>
  <si>
    <t>ประถมศึกษาสุโขทัย เขต 1</t>
  </si>
  <si>
    <t>ประถมศึกษาสุโขทัย เขต 2</t>
  </si>
  <si>
    <t>ประถมศึกษาสุพรรณบุรี เขต 1</t>
  </si>
  <si>
    <t>ประถมศึกษาสุพรรณบุรี เขต 2</t>
  </si>
  <si>
    <t>ประถมศึกษาสุพรรณบุรี เขต 3</t>
  </si>
  <si>
    <t>ประถมศึกษาสุราษฎร์ธานี เขต 1</t>
  </si>
  <si>
    <t>ประถมศึกษาสุราษฎร์ธานี เขต 2</t>
  </si>
  <si>
    <t>ประถมศึกษาสุราษฎร์ธานี เขต 3</t>
  </si>
  <si>
    <t>ประถมศึกษาสุรินทร์ เขต 1</t>
  </si>
  <si>
    <t>ประถมศึกษาสุรินทร์ เขต 2</t>
  </si>
  <si>
    <t>ประถมศึกษาสุรินทร์ เขต 3</t>
  </si>
  <si>
    <t>ประถมศึกษาหนองคาย เขต 1</t>
  </si>
  <si>
    <t>ประถมศึกษาหนองคาย เขต 2</t>
  </si>
  <si>
    <t>ประถมศึกษาหนองบัวลำภู เขต 1</t>
  </si>
  <si>
    <t>ประถมศึกษาหนองบัวลำภู เขต 2</t>
  </si>
  <si>
    <t>ประถมศึกษาอ่างทอง</t>
  </si>
  <si>
    <t>ประถมศึกษาอำนาจเจริญ</t>
  </si>
  <si>
    <t>ประถมศึกษาอุดรธานี เขต 1</t>
  </si>
  <si>
    <t>ประถมศึกษาอุดรธานี เขต 2</t>
  </si>
  <si>
    <t>ประถมศึกษาอุดรธานี เขต 3</t>
  </si>
  <si>
    <t>ประถมศึกษาอุดรธานี เขต 4</t>
  </si>
  <si>
    <t>ประถมศึกษาอุตรดิตถ์ เขต 1</t>
  </si>
  <si>
    <t>ประถมศึกษาอุตรดิตถ์ เขต 2</t>
  </si>
  <si>
    <t>ประถมศึกษาอุทัยธานี เขต 1</t>
  </si>
  <si>
    <t>ประถมศึกษาอุทัยธานี เขต 2</t>
  </si>
  <si>
    <t>ประถมศึกษาอุบลราชธานี เขต 1</t>
  </si>
  <si>
    <t>ประถมศึกษาอุบลราชธานี เขต 2</t>
  </si>
  <si>
    <t>ประถมศึกษาอุบลราชธานี เขต 3</t>
  </si>
  <si>
    <t>ประถมศึกษาอุบลราชธานี เขต 4</t>
  </si>
  <si>
    <t>ประถมศึกษาอุบลราชธานี เขต 5</t>
  </si>
  <si>
    <t>(เลือก สพท. จากตัวเลือกในเซลล์นี้)</t>
  </si>
  <si>
    <t xml:space="preserve"> - รองผู้อำนวยการสำนักงานเขตพื้นที่การศึกษา (โครงสร้าง)</t>
  </si>
  <si>
    <t xml:space="preserve"> - รองผู้อำนวยการสำนักงานเขตพื้นที่การศึกษา (เงื่อนไข)</t>
  </si>
  <si>
    <t>รองโครงสร้าง</t>
  </si>
  <si>
    <t>รองเงื่อนไข</t>
  </si>
  <si>
    <t>ศน</t>
  </si>
  <si>
    <t>38ค(2)</t>
  </si>
  <si>
    <t>..........</t>
  </si>
  <si>
    <t>ประถมศึกษาบึงกาฬ</t>
  </si>
  <si>
    <t>สพท</t>
  </si>
  <si>
    <t>ผอ</t>
  </si>
  <si>
    <t>อัตรามีเงิน</t>
  </si>
  <si>
    <t>รวมเป็น</t>
  </si>
  <si>
    <t>ประถมศึกษาตัวอย่าง</t>
  </si>
  <si>
    <t>7(ร)</t>
  </si>
  <si>
    <t>อ23</t>
  </si>
  <si>
    <t>อยู่ระหว่างการเลื่อนไหล</t>
  </si>
  <si>
    <t>อพ87</t>
  </si>
  <si>
    <t>นักจัดการงานทั่วไป</t>
  </si>
  <si>
    <t xml:space="preserve">     (นาย ก   ใจดี)</t>
  </si>
  <si>
    <t xml:space="preserve">    (นาย ก   ใจดี)</t>
  </si>
  <si>
    <t>ศธ04017/</t>
  </si>
  <si>
    <t>ศธ04018/</t>
  </si>
  <si>
    <t>ศธ04019/</t>
  </si>
  <si>
    <t>ศธ04222/</t>
  </si>
  <si>
    <t>ศธ04020/</t>
  </si>
  <si>
    <t>ศธ04021/</t>
  </si>
  <si>
    <t>ศธ04022/</t>
  </si>
  <si>
    <t>ศธ04023/</t>
  </si>
  <si>
    <t>ศธ04024/</t>
  </si>
  <si>
    <t>ศธ04025/</t>
  </si>
  <si>
    <t>ศธ04026/</t>
  </si>
  <si>
    <t>ศธ04027/</t>
  </si>
  <si>
    <t>ศธ04028/</t>
  </si>
  <si>
    <t>ศธ04029/</t>
  </si>
  <si>
    <t>ศธ04030/</t>
  </si>
  <si>
    <t>ศธ04031/</t>
  </si>
  <si>
    <t>ศธ04032/</t>
  </si>
  <si>
    <t>ศธ04033/</t>
  </si>
  <si>
    <t>ศธ04034/</t>
  </si>
  <si>
    <t>ศธ04035/</t>
  </si>
  <si>
    <t>ศธ04036/</t>
  </si>
  <si>
    <t>ศธ04037/</t>
  </si>
  <si>
    <t>ศธ04038/</t>
  </si>
  <si>
    <t>ศธ04039/</t>
  </si>
  <si>
    <t>ศธ04040/</t>
  </si>
  <si>
    <t>ศธ04041/</t>
  </si>
  <si>
    <t>ศธ04042/</t>
  </si>
  <si>
    <t>ศธ04043/</t>
  </si>
  <si>
    <t>ศธ04044/</t>
  </si>
  <si>
    <t>ศธ04045/</t>
  </si>
  <si>
    <t>ศธ04046/</t>
  </si>
  <si>
    <t>ศธ04047/</t>
  </si>
  <si>
    <t>ศธ04048/</t>
  </si>
  <si>
    <t>ศธ04049/</t>
  </si>
  <si>
    <t>ศธ04050/</t>
  </si>
  <si>
    <t>ศธ04051/</t>
  </si>
  <si>
    <t>ศธ04223/</t>
  </si>
  <si>
    <t>ศธ04052/</t>
  </si>
  <si>
    <t>ศธ04053/</t>
  </si>
  <si>
    <t>ศธ04054/</t>
  </si>
  <si>
    <t>ศธ04055/</t>
  </si>
  <si>
    <t>ศธ04056/</t>
  </si>
  <si>
    <t>ศธ04057/</t>
  </si>
  <si>
    <t>ศธ04058/</t>
  </si>
  <si>
    <t>ศธ04059/</t>
  </si>
  <si>
    <t>ศธ04060/</t>
  </si>
  <si>
    <t>ศธ04061/</t>
  </si>
  <si>
    <t>ศธ04062/</t>
  </si>
  <si>
    <t>ศธ04063/</t>
  </si>
  <si>
    <t>ศธ04064/</t>
  </si>
  <si>
    <t>ศธ04065/</t>
  </si>
  <si>
    <t>ศธ04066/</t>
  </si>
  <si>
    <t>ศธ04067/</t>
  </si>
  <si>
    <t>ศธ04068/</t>
  </si>
  <si>
    <t>ศธ04069/</t>
  </si>
  <si>
    <t>ศธ04070/</t>
  </si>
  <si>
    <t>ศธ04071/</t>
  </si>
  <si>
    <t>ศธ04072/</t>
  </si>
  <si>
    <t>ศธ04073/</t>
  </si>
  <si>
    <t>ศธ04074/</t>
  </si>
  <si>
    <t>ศธ04075/</t>
  </si>
  <si>
    <t>ศธ04076/</t>
  </si>
  <si>
    <t>ศธ04077/</t>
  </si>
  <si>
    <t>ศธ04078/</t>
  </si>
  <si>
    <t>ศธ04079/</t>
  </si>
  <si>
    <t>ศธ04218/</t>
  </si>
  <si>
    <t>ศธ04080/</t>
  </si>
  <si>
    <t>ศธ04081/</t>
  </si>
  <si>
    <t>ศธ04230/</t>
  </si>
  <si>
    <t>ศธ04013/</t>
  </si>
  <si>
    <t>ศธ04082/</t>
  </si>
  <si>
    <t>ศธ04083/</t>
  </si>
  <si>
    <t>ศธ04084/</t>
  </si>
  <si>
    <t>ศธ04085/</t>
  </si>
  <si>
    <t>ศธ04086/</t>
  </si>
  <si>
    <t>ศธ04087/</t>
  </si>
  <si>
    <t>ศธ04088/</t>
  </si>
  <si>
    <t>ศธ04089/</t>
  </si>
  <si>
    <t>ศธ04090/</t>
  </si>
  <si>
    <t>ศธ04224/</t>
  </si>
  <si>
    <t>ศธ04091/</t>
  </si>
  <si>
    <t>ศธ04092/</t>
  </si>
  <si>
    <t>ศธ04219/</t>
  </si>
  <si>
    <t>ศธ04093/</t>
  </si>
  <si>
    <t>ศธ04094/</t>
  </si>
  <si>
    <t>ศธ04095/</t>
  </si>
  <si>
    <t>ศธ04096/</t>
  </si>
  <si>
    <t>ศธ04097/</t>
  </si>
  <si>
    <t>ศธ04098/</t>
  </si>
  <si>
    <t>ศธ04225/</t>
  </si>
  <si>
    <t>ศธ04099/</t>
  </si>
  <si>
    <t>ศธ04100/</t>
  </si>
  <si>
    <t>ศธ04101/</t>
  </si>
  <si>
    <t>ศธ04102/</t>
  </si>
  <si>
    <t>ศธ04103/</t>
  </si>
  <si>
    <t>ศธ04104/</t>
  </si>
  <si>
    <t>ศธ04105/</t>
  </si>
  <si>
    <t>ศธ04106/</t>
  </si>
  <si>
    <t>ศธ04107/</t>
  </si>
  <si>
    <t>ศธ04108/</t>
  </si>
  <si>
    <t>ศธ04109/</t>
  </si>
  <si>
    <t>ศธ04110/</t>
  </si>
  <si>
    <t>ศธ04111/</t>
  </si>
  <si>
    <t>ศธ04112/</t>
  </si>
  <si>
    <t>ศธ04113/</t>
  </si>
  <si>
    <t>ศธ04226/</t>
  </si>
  <si>
    <t>ศธ04114/</t>
  </si>
  <si>
    <t>ศธ04115/</t>
  </si>
  <si>
    <t>ศธ04116/</t>
  </si>
  <si>
    <t>ศธ04117/</t>
  </si>
  <si>
    <t>ศธ04118/</t>
  </si>
  <si>
    <t>ศธ04119/</t>
  </si>
  <si>
    <t>ศธ04120/</t>
  </si>
  <si>
    <t>ศธ04220/</t>
  </si>
  <si>
    <t>ศธ04121/</t>
  </si>
  <si>
    <t>ศธ04122/</t>
  </si>
  <si>
    <t>ศธ04123/</t>
  </si>
  <si>
    <t>ศธ04124/</t>
  </si>
  <si>
    <t>ศธ04125/</t>
  </si>
  <si>
    <t>ศธ04126/</t>
  </si>
  <si>
    <t>ศธ04127/</t>
  </si>
  <si>
    <t>ศธ04128/</t>
  </si>
  <si>
    <t>ศธ04129/</t>
  </si>
  <si>
    <t>ศธ04130/</t>
  </si>
  <si>
    <t>ศธ04131/</t>
  </si>
  <si>
    <t>ศธ04132/</t>
  </si>
  <si>
    <t>ศธ04133/</t>
  </si>
  <si>
    <t>ศธ04134/</t>
  </si>
  <si>
    <t>ศธ04135/</t>
  </si>
  <si>
    <t>ศธ04136/</t>
  </si>
  <si>
    <t>ศธ04137/</t>
  </si>
  <si>
    <t>ศธ04227/</t>
  </si>
  <si>
    <t>ศธ04138/</t>
  </si>
  <si>
    <t>ศธ04139/</t>
  </si>
  <si>
    <t>ศธ04140/</t>
  </si>
  <si>
    <t>ศธ04141/</t>
  </si>
  <si>
    <t>ศธ04142/</t>
  </si>
  <si>
    <t>ศธ04143/</t>
  </si>
  <si>
    <t>ศธ04144/</t>
  </si>
  <si>
    <t>ศธ04145/</t>
  </si>
  <si>
    <t>ศธ04146/</t>
  </si>
  <si>
    <t>ศธ04147/</t>
  </si>
  <si>
    <t>ศธ04148/</t>
  </si>
  <si>
    <t>ศธ04149/</t>
  </si>
  <si>
    <t>ศธ04150/</t>
  </si>
  <si>
    <t>ศธ04151/</t>
  </si>
  <si>
    <t>ศธ04152/</t>
  </si>
  <si>
    <t>ศธ04153/</t>
  </si>
  <si>
    <t>ศธ04154/</t>
  </si>
  <si>
    <t>ศธ04155/</t>
  </si>
  <si>
    <t>ศธ04156/</t>
  </si>
  <si>
    <t>ศธ04157/</t>
  </si>
  <si>
    <t>ศธ04158/</t>
  </si>
  <si>
    <t>ศธ04159/</t>
  </si>
  <si>
    <t>ศธ04160/</t>
  </si>
  <si>
    <t>ศธ04161/</t>
  </si>
  <si>
    <t>ศธ04162/</t>
  </si>
  <si>
    <t>ศธ04163/</t>
  </si>
  <si>
    <t>ศธ04164/</t>
  </si>
  <si>
    <t>ศธ04165/</t>
  </si>
  <si>
    <t>ศธ04166/</t>
  </si>
  <si>
    <t>ศธ04167/</t>
  </si>
  <si>
    <t>ศธ04168/</t>
  </si>
  <si>
    <t>ศธ04169/</t>
  </si>
  <si>
    <t>ศธ04170/</t>
  </si>
  <si>
    <t>ศธ04172/</t>
  </si>
  <si>
    <t>ศธ04173/</t>
  </si>
  <si>
    <t>ศธ04174/</t>
  </si>
  <si>
    <t>ศธ04175/</t>
  </si>
  <si>
    <t>ศธ04176/</t>
  </si>
  <si>
    <t>ศธ04177/</t>
  </si>
  <si>
    <t>ศธ04178/</t>
  </si>
  <si>
    <t>ศธ04179/</t>
  </si>
  <si>
    <t>ศธ04180/</t>
  </si>
  <si>
    <t>ศธ04181/</t>
  </si>
  <si>
    <t>ศธ04182/</t>
  </si>
  <si>
    <t>ศธ04228/</t>
  </si>
  <si>
    <t>ศธ04183/</t>
  </si>
  <si>
    <t>ศธ04184/</t>
  </si>
  <si>
    <t>ศธ04185/</t>
  </si>
  <si>
    <t>ศธ04186/</t>
  </si>
  <si>
    <t>ศธ04187/</t>
  </si>
  <si>
    <t>ศธ04231/</t>
  </si>
  <si>
    <t>ศธ04232/</t>
  </si>
  <si>
    <t>ศธ04233/</t>
  </si>
  <si>
    <t>ศธ04234/</t>
  </si>
  <si>
    <t>ศธ04235/</t>
  </si>
  <si>
    <t>ศธ04236/</t>
  </si>
  <si>
    <t>ศธ04237/</t>
  </si>
  <si>
    <t>ศธ04238/</t>
  </si>
  <si>
    <t>ศธ04239/</t>
  </si>
  <si>
    <t>ศธ04240/</t>
  </si>
  <si>
    <t>ศธ04241/</t>
  </si>
  <si>
    <t>ศธ04242/</t>
  </si>
  <si>
    <t>ศธ04243/</t>
  </si>
  <si>
    <t>ศธ04244/</t>
  </si>
  <si>
    <t>ศธ04245/</t>
  </si>
  <si>
    <t>ศธ04246/</t>
  </si>
  <si>
    <t>ศธ04247/</t>
  </si>
  <si>
    <t>ศธ04248/</t>
  </si>
  <si>
    <t>ศธ04249/</t>
  </si>
  <si>
    <t>ศธ04250/</t>
  </si>
  <si>
    <t>ศธ04251/</t>
  </si>
  <si>
    <t>ศธ04252/</t>
  </si>
  <si>
    <t>ศธ04253/</t>
  </si>
  <si>
    <t>ศธ04254/</t>
  </si>
  <si>
    <t>ศธ04255/</t>
  </si>
  <si>
    <t>ศธ04256/</t>
  </si>
  <si>
    <t>ศธ04257/</t>
  </si>
  <si>
    <t>ศธ04258/</t>
  </si>
  <si>
    <t>ศธ04259/</t>
  </si>
  <si>
    <t>ศธ04260/</t>
  </si>
  <si>
    <t>ศธ04261/</t>
  </si>
  <si>
    <t>ศธ04262/</t>
  </si>
  <si>
    <t>ศธ04263/</t>
  </si>
  <si>
    <t>ศธ04264/</t>
  </si>
  <si>
    <t>ศธ04265/</t>
  </si>
  <si>
    <t>ศธ04266/</t>
  </si>
  <si>
    <t>ศธ04267/</t>
  </si>
  <si>
    <t>ศธ04268/</t>
  </si>
  <si>
    <t>ศธ04269/</t>
  </si>
  <si>
    <t>ศธ04270/</t>
  </si>
  <si>
    <t>ศธ04271/</t>
  </si>
  <si>
    <t>ศธ04272/</t>
  </si>
  <si>
    <t>ศธ04274/</t>
  </si>
  <si>
    <t>ศธ04999/</t>
  </si>
  <si>
    <t>ศธ........../</t>
  </si>
  <si>
    <t>ตำแหน่งว่างที่มีเงิน</t>
  </si>
  <si>
    <t>พ.ศ. 2557</t>
  </si>
  <si>
    <t>จำนวนตำแหน่งที่จะเกษียณอายุ</t>
  </si>
  <si>
    <t>ชื่อตำแหน่ง</t>
  </si>
  <si>
    <t>กรอบที่</t>
  </si>
  <si>
    <t>จำนวนตาม</t>
  </si>
  <si>
    <t>ลงชื่อ ........................................</t>
  </si>
  <si>
    <t xml:space="preserve">     และไม่สามารถจัดหาตำแหน่งว่างมารายงานทดแทนได้ทันตามกำหนด ให้ระบุไว้ในช่องหมายเหตุว่า</t>
  </si>
  <si>
    <t>tuayang@obec.go.th</t>
  </si>
  <si>
    <t xml:space="preserve">   1) นาย ก ใจดี ตำแหน่งนักทรัพยากรบุคคลชำนาญการพิเศษ โทร 086XXXXXXX</t>
  </si>
  <si>
    <t xml:space="preserve">   2) นางสาว ข ดีใจ ตำแหน่งนักทรัพยากรบุคคลปฏิบัติการ โทร 086XXXXXXX</t>
  </si>
  <si>
    <t>ลงชื่อ ..........................................</t>
  </si>
  <si>
    <t>ข้อมูลอัตรากำลังในภาพรวม (ณ วันที่ 30 กันยายน 2557)</t>
  </si>
  <si>
    <t>งบประมาณรายจ่ายประจำปีงบประมาณ พ.ศ. 2557</t>
  </si>
  <si>
    <t>บาท</t>
  </si>
  <si>
    <t>1.4  งบบุคลากร ปีงบประมาณ พ.ศ. 2557</t>
  </si>
  <si>
    <t>พ.ศ. 2558</t>
  </si>
  <si>
    <t>รวมทั้งหมด</t>
  </si>
  <si>
    <t>ระดับ/เพศ</t>
  </si>
  <si>
    <t>ปง</t>
  </si>
  <si>
    <t>ชง</t>
  </si>
  <si>
    <t>อว</t>
  </si>
  <si>
    <t>ชก</t>
  </si>
  <si>
    <t>ชพ</t>
  </si>
  <si>
    <t>ชช</t>
  </si>
  <si>
    <t>รวม</t>
  </si>
  <si>
    <t>ช</t>
  </si>
  <si>
    <t>ญ</t>
  </si>
  <si>
    <t>ระดับการศึกษา</t>
  </si>
  <si>
    <t>ชาย</t>
  </si>
  <si>
    <t>หญิง</t>
  </si>
  <si>
    <t>ปริญญาเอก</t>
  </si>
  <si>
    <t>ปริญญาโท</t>
  </si>
  <si>
    <t>ปริญญาตรี</t>
  </si>
  <si>
    <t>ต่ำกว่าปริญญาตรี</t>
  </si>
  <si>
    <t>ข้อมูล ณ วันที่ ...........................................</t>
  </si>
  <si>
    <t>บัญชีตำแหน่งข้าราชการครูและบุคลากรทางการศึกษา(ในสำนักงาน) ที่ว่างจากผลการเกษียณอายุราชการ เมื่อสิ้นปีงบประมาณ พ.ศ.2557</t>
  </si>
  <si>
    <t>บัญชีตำแหน่งข้าราชการครูและบุคลากรทางการศึกษา(ในสำนักงาน)ที่ขอรับการจัดสรรอัตราจากผลการเกษียณอายุราชการ เมื่อสิ้นปีงบประมาณ พ.ศ.2557</t>
  </si>
  <si>
    <t>วิทยฐานะ</t>
  </si>
  <si>
    <r>
      <t xml:space="preserve"> - ตำแหน่ง</t>
    </r>
    <r>
      <rPr>
        <u/>
        <sz val="16"/>
        <rFont val="TH SarabunPSK"/>
        <family val="2"/>
      </rPr>
      <t>ภายใต้กรอบ</t>
    </r>
    <r>
      <rPr>
        <sz val="16"/>
        <rFont val="TH SarabunPSK"/>
        <family val="2"/>
      </rPr>
      <t>ที่ ก.ค.ศ. กำหนด (ในสำนักงาน)</t>
    </r>
  </si>
  <si>
    <r>
      <t xml:space="preserve"> - ตำแหน่ง</t>
    </r>
    <r>
      <rPr>
        <u/>
        <sz val="16"/>
        <rFont val="TH SarabunPSK"/>
        <family val="2"/>
      </rPr>
      <t>นอกกรอบ</t>
    </r>
    <r>
      <rPr>
        <sz val="16"/>
        <rFont val="TH SarabunPSK"/>
        <family val="2"/>
      </rPr>
      <t>ที่ ก.ค.ศ. กำหนด (ในสำนักงาน)</t>
    </r>
  </si>
  <si>
    <t>ขอรับรองว่าข้อมูลถูกต้องและเป็นความจริง</t>
  </si>
  <si>
    <t>จำนวนตำแหน่งที่มีอัตราเงินเดือนทั้งหมด*</t>
  </si>
  <si>
    <t>มีข้อผูกพัน**</t>
  </si>
  <si>
    <t>ปก</t>
  </si>
  <si>
    <t>ข้อมูล ณ</t>
  </si>
  <si>
    <t>จำนวนผู้ดำรงตำแหน่ง (คน)</t>
  </si>
  <si>
    <t>ว่าง</t>
  </si>
  <si>
    <t>ผู้ดำรงตำแหน่ง</t>
  </si>
  <si>
    <t>หมาย</t>
  </si>
  <si>
    <t>ระดับ</t>
  </si>
  <si>
    <t>มี</t>
  </si>
  <si>
    <t>เกษียณปกติ</t>
  </si>
  <si>
    <t>เหตุ</t>
  </si>
  <si>
    <t>เอก</t>
  </si>
  <si>
    <t>โท</t>
  </si>
  <si>
    <t>ตรี</t>
  </si>
  <si>
    <t>ต่ำกว่าตรี</t>
  </si>
  <si>
    <t>ตำแหน่งผู้บริหารการศึกษา</t>
  </si>
  <si>
    <t>ผู้อำนวยการ</t>
  </si>
  <si>
    <t>คศ.5</t>
  </si>
  <si>
    <t>รองผู้อำนวยการ</t>
  </si>
  <si>
    <t>(ตำแหน่งโครงสร้าง)</t>
  </si>
  <si>
    <t>(ตำแหน่งชั่วคราว/เงื่อนไข)</t>
  </si>
  <si>
    <t>ผู้ช่วยผู้อำนวยการ</t>
  </si>
  <si>
    <t>เจ้าหน้าที่บริหารการศึกษา</t>
  </si>
  <si>
    <t>ขั้นพื้นฐาน</t>
  </si>
  <si>
    <t>ตำแหน่งบุคลากรทางการศึกษาอื่นตามมาตรา 38 ค.(1) (ตำแหน่งศึกษานิเทศก์)</t>
  </si>
  <si>
    <t>กรอบศึกษานิเทศก์ =</t>
  </si>
  <si>
    <t>คศ.1</t>
  </si>
  <si>
    <t>ตำแหน่งบุคลากรทางการศึกษาอื่นตามมาตรา 38 ค.(2) ในกรอบที่ ก.ค.ศ. กำหนด (ในสำนักงาน)</t>
  </si>
  <si>
    <t>กรอบ 38 ค. (2) =</t>
  </si>
  <si>
    <t>ปฏิบัติการ</t>
  </si>
  <si>
    <t>เชี่ยวชาญ</t>
  </si>
  <si>
    <t>นักวิชาการศึกษา</t>
  </si>
  <si>
    <t>นักประชาสัมพันธ์</t>
  </si>
  <si>
    <t>นักทรัพยากรบุคคล</t>
  </si>
  <si>
    <t>นักวิชาการเงินและบัญชี</t>
  </si>
  <si>
    <t>นักวิชาการพัสดุ</t>
  </si>
  <si>
    <t>นักวิชาการตรวจสอบภายใน</t>
  </si>
  <si>
    <t>นักวิเคราะห์นโยบายและแผน</t>
  </si>
  <si>
    <t>นักวิชาการคอมพิวเตอร์</t>
  </si>
  <si>
    <t>นิติกร</t>
  </si>
  <si>
    <t>เจ้าพนักงานธุรการ</t>
  </si>
  <si>
    <t>ปฏิบัติงาน</t>
  </si>
  <si>
    <t>ชำนาญงาน</t>
  </si>
  <si>
    <t>อาวุโส</t>
  </si>
  <si>
    <t>เจ้าพนักงานการเงินและบัญชี</t>
  </si>
  <si>
    <t>เจ้าพนักงานพัสดุ</t>
  </si>
  <si>
    <t>ตำแหน่งบุคลากรทางการศึกษาอื่นตามมาตรา 38 ค.(2) ในสถานศึกษา</t>
  </si>
  <si>
    <t xml:space="preserve"> 30 ก.ย.57</t>
  </si>
  <si>
    <t>กรอบรองฯ โครงสร้าง =</t>
  </si>
  <si>
    <t>กรอบรองฯ เงื่อนไข =</t>
  </si>
  <si>
    <t>รวมอัตรามีเงิน (อัตรา)</t>
  </si>
  <si>
    <t>ลำ</t>
  </si>
  <si>
    <t>ดับ</t>
  </si>
  <si>
    <t>ผู้ช่วยผู้อำนวยการสำนักงานเขตพื้นที่การศึกษา</t>
  </si>
  <si>
    <t>จำนวนข้าราชการครูและบุคลากรทางการศึกษา (ในสำนักงาน) จำแนกตาม ประเภทตำแหน่ง ระดับตำแหน่ง การศึกษา และเพศ</t>
  </si>
  <si>
    <t>รองผู้อำนวยการสำนักงานเขตพื้นที่การศึกษา (โครงสร้าง)</t>
  </si>
  <si>
    <t>รองผู้อำนวยการสำนักงานเขตพื้นที่การศึกษา (ชั่วคราวและมีเงื่อนไข)</t>
  </si>
  <si>
    <t>ตำแหน่งอื่นๆ (ระบุ) ................................</t>
  </si>
  <si>
    <t>รวม (ก, ข, ค)</t>
  </si>
  <si>
    <t>ตำแหน่งที่ว่างจากผลการเกษียณอายุ</t>
  </si>
  <si>
    <t>ตำแหน่งว่างที่ยุบเลิกแทนตำแหน่งเกษียณอายุ</t>
  </si>
  <si>
    <t>ตำแหน่งบุคลากรทางการศึกษาอื่นตามมาตรา 38 ค.(2) ตำแหน่งนอกกรอบ (ตำแหน่งเลขที่ อพ หรือ ตำแหน่งที่ไม่ได้จัดลงกรอบ)</t>
  </si>
  <si>
    <t>(เลือก สพท. จากตัวเลือกในเซลล์ D4 ชีท คปร-สพฐ 5 (สนง))</t>
  </si>
  <si>
    <r>
      <t>(1) *จำนวนตำแหน่งที่มีอัตราเงินเดือน คือ ตำแหน่งที่มีคนครองและว่างมีเงินทั้งหมด (</t>
    </r>
    <r>
      <rPr>
        <u/>
        <sz val="14"/>
        <rFont val="TH SarabunPSK"/>
        <family val="2"/>
      </rPr>
      <t>นับรวมคนที่จะเกษียณเมื่อสิ้นปีปีงบประมาณ พ.ศ.2557 ด้วย</t>
    </r>
    <r>
      <rPr>
        <sz val="14"/>
        <rFont val="TH SarabunPSK"/>
        <family val="2"/>
      </rPr>
      <t>)</t>
    </r>
  </si>
  <si>
    <r>
      <t>(2) **ตำแหน่งว่างมีเงิน กรณี</t>
    </r>
    <r>
      <rPr>
        <u/>
        <sz val="14"/>
        <rFont val="TH SarabunPSK"/>
        <family val="2"/>
      </rPr>
      <t>มีข้อผูกพัน</t>
    </r>
    <r>
      <rPr>
        <sz val="14"/>
        <rFont val="TH SarabunPSK"/>
        <family val="2"/>
      </rPr>
      <t xml:space="preserve"> คือ ตำแหน่งว่างที่อยู่ระหว่าง สพฐ. ขอสงวนตำแหน่งเพื่อการบริหารอัตรากำลัง หรือตำแหน่งที่ สพฐ. ให้ตัดโอนไป สพท. อื่น</t>
    </r>
  </si>
  <si>
    <r>
      <t>(3) ตำแหน่ง</t>
    </r>
    <r>
      <rPr>
        <u/>
        <sz val="14"/>
        <rFont val="TH SarabunPSK"/>
        <family val="2"/>
      </rPr>
      <t>นอกกรอบ</t>
    </r>
    <r>
      <rPr>
        <sz val="14"/>
        <rFont val="TH SarabunPSK"/>
        <family val="2"/>
      </rPr>
      <t xml:space="preserve"> คือ ตำแหน่งที่มีคนครองหรือว่างมีอัตราเงินเดือนซึ่งไม่ได้จัดอยู่ในกรอบที่ ก.ค.ศ. กำหนด</t>
    </r>
  </si>
  <si>
    <t>อัตรา
เงินเดือน**</t>
  </si>
  <si>
    <t>1.  อันดับ* ให้ระบุอันดับ กรณีเป็นตำแหน่งผู้บริหารการศึกษาและศึกษานิเทศก์</t>
  </si>
  <si>
    <t>2.  อัตราเงินเดือน* ให้ระบุอัตราเงินเดือนตามบัญชีถือจ่าย</t>
  </si>
  <si>
    <t>3.  กรณีตำแหน่งที่ว่างจากผลการเกษียณอายุเป็นตำแหน่งที่มีความจำเป็นและมีผลกระทบต่อการบริหารการศึกษา</t>
  </si>
  <si>
    <t>รายละเอียดอัตราข้าราชการครูและบุคลากรทางการศึกษาในสำนักงาน</t>
  </si>
  <si>
    <t>ไม่มีวิทยฐานะ</t>
  </si>
  <si>
    <t>เชี่ยวชาญพิเศษ</t>
  </si>
  <si>
    <t>ระดับ/อันดับ*</t>
  </si>
  <si>
    <t>รวมอัตรามีเงินทุกตำแหน่ง **</t>
  </si>
  <si>
    <t>** รวมอัตรามีเงินทุกตำแหน่ง ต้องเท่ากับ รวมอัตรามีเงินในแบบ คปร-สพฐ 5 (บุคลากรฯ ในสำนักงาน)</t>
  </si>
  <si>
    <t>เงิน*</t>
  </si>
  <si>
    <t>* ว่างมีเงิน ให้ใส่จำนวนตำแหน่งว่างมีอัตราเงินเดือนทุกตำแหน่งที่มีอยู่ตาม จ.18 โดยใส่ในช่องอันดับ/ระดับสูงสุดของตำแหน่ง</t>
  </si>
  <si>
    <t>ระดับหรืออันดับ</t>
  </si>
  <si>
    <t>หมายถึง</t>
  </si>
  <si>
    <t>เป็นเซลล์ที่กำหนดตัวเลือกไว้ ท่านสามารถเลือกตัวเลือกที่กำหนดไว้หรือพิมพ์ข้อความที่ตรงกับตัวเลือกที่กำหนดไว้ก็ได้</t>
  </si>
  <si>
    <t>เป็นเซลล์ที่กำหนดให้เลือกเพื่อพิมพ์ข้อความ/ข้อมูล ท่านสามารถเลือกเซลล์นั้นแล้วพิมพ์ข้อความ/ข้อมูล</t>
  </si>
  <si>
    <t>เป็นเซลล์ที่ไม่อนุญาตให้แก้ไขข้อความ/ข้อมูลใดๆ ท่านไม่สามารถพิมพ์หรือแก้ไขข้อความในเซลล์เหล่านี้ได้</t>
  </si>
  <si>
    <t>คำชี้แจงการใช้แบบฟอร์ม</t>
  </si>
  <si>
    <t>9999 ลงวันที่ 31 ตุลาคม 2557)</t>
  </si>
  <si>
    <t>ข้อมูลอัตรากำลังในภาพรวม (ณ วันที่ 30 กันยายน พ.ศ. 2557)</t>
  </si>
  <si>
    <t>ที่ ศธ 04999/9999 ลงวันที่ 31 ตุลาคม 25557)</t>
  </si>
  <si>
    <t>โปรดกรอกข้อมูลตามแบบฟอร์ม ใน Sheet : คปร-สพฐ 5 (สนง), คปร-สพฐ 1 (สนง), คปร-สพฐ 2 (สนง) และ คปร-สพฐ 8 (สนง) ตามลำดับ</t>
  </si>
  <si>
    <t>โดยอันดับแรก ให้เลือกชื่อเขตพื้นที่การศึกษาจากตัวเลือกในเซลล์ D4 ชีท คปร-สพฐ 5 (สนง) ก่อน แล้วจึงกรอกข้อมูลอื่นๆ เป็นลำดับถัดไป</t>
  </si>
  <si>
    <t xml:space="preserve">     "อยู่ระหว่างการเลื่อนไหล"  และเมื่อดำเนินการเลื่อนไหลเบ็ดเสร็จแล้ว ให้รายงานตำแหน่งว่างสุดท้ายไปให้ สพฐ. ทราบโดยเร็ว</t>
  </si>
  <si>
    <t>ตำแหน่งที่ว่างจากการเกษียณอายุ</t>
  </si>
  <si>
    <t>ตำแหน่งว่างที่ยุบเลิกแทนตำแหน่งที่เกษียณอายุ</t>
  </si>
  <si>
    <t xml:space="preserve">     (นางภิรญา  นิยมเดชา)</t>
  </si>
  <si>
    <t xml:space="preserve">     2) ชื่อนางเกศินี  วิทยารัฐ  ตำแหน่งนักทรัพยากรบุคคล โทร 0873940275</t>
  </si>
  <si>
    <t xml:space="preserve">     1) ชื่อนางสาวภิรญา นิยมเดชา ตำแหน่งผู้อำนวยการกลุ่มบริหารงานบุคคลโทร.0864906643</t>
  </si>
  <si>
    <t xml:space="preserve">plg2@obec.go.th. </t>
  </si>
  <si>
    <t xml:space="preserve">    (นางภิรญา  นิยมเดชา)</t>
  </si>
  <si>
    <t xml:space="preserve"> (นางภิรญา  นิยมเดชา)</t>
  </si>
  <si>
    <t>2554. ลงวันที่ 29    ตุลาคม 2557)</t>
  </si>
</sst>
</file>

<file path=xl/styles.xml><?xml version="1.0" encoding="utf-8"?>
<styleSheet xmlns="http://schemas.openxmlformats.org/spreadsheetml/2006/main">
  <fonts count="21">
    <font>
      <sz val="14"/>
      <name val="Cordia New"/>
      <charset val="222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u/>
      <sz val="16"/>
      <name val="TH SarabunPSK"/>
      <family val="2"/>
    </font>
    <font>
      <sz val="11"/>
      <color theme="1"/>
      <name val="Tahoma"/>
      <family val="2"/>
      <scheme val="minor"/>
    </font>
    <font>
      <u/>
      <sz val="14"/>
      <color theme="10"/>
      <name val="Cordia New"/>
      <family val="2"/>
    </font>
    <font>
      <u/>
      <sz val="16"/>
      <name val="TH SarabunPSK"/>
      <family val="2"/>
    </font>
    <font>
      <b/>
      <sz val="18"/>
      <color theme="1"/>
      <name val="TH SarabunPSK"/>
      <family val="2"/>
    </font>
    <font>
      <sz val="16"/>
      <color theme="1"/>
      <name val="Tahoma"/>
      <family val="2"/>
      <charset val="222"/>
      <scheme val="minor"/>
    </font>
    <font>
      <b/>
      <sz val="14"/>
      <color theme="1"/>
      <name val="TH SarabunPSK"/>
      <family val="2"/>
    </font>
    <font>
      <sz val="16"/>
      <color theme="1"/>
      <name val="TH SarabunPSK"/>
      <family val="2"/>
    </font>
    <font>
      <sz val="14"/>
      <color theme="1"/>
      <name val="TH SarabunPSK"/>
      <family val="2"/>
    </font>
    <font>
      <sz val="11"/>
      <color theme="1"/>
      <name val="TH SarabunPSK"/>
      <family val="2"/>
    </font>
    <font>
      <b/>
      <i/>
      <sz val="14"/>
      <color theme="1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b/>
      <sz val="14"/>
      <name val="TH SarabunPSK"/>
      <family val="2"/>
    </font>
    <font>
      <b/>
      <sz val="16"/>
      <color theme="1"/>
      <name val="TH SarabunPSK"/>
      <family val="2"/>
    </font>
    <font>
      <b/>
      <u/>
      <sz val="14"/>
      <name val="TH SarabunPSK"/>
      <family val="2"/>
    </font>
    <font>
      <u/>
      <sz val="14"/>
      <name val="TH SarabunPSK"/>
      <family val="2"/>
    </font>
  </fonts>
  <fills count="8">
    <fill>
      <patternFill patternType="none"/>
    </fill>
    <fill>
      <patternFill patternType="gray125"/>
    </fill>
    <fill>
      <patternFill patternType="lightUp"/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FFCC"/>
        <bgColor indexed="64"/>
      </patternFill>
    </fill>
    <fill>
      <patternFill patternType="lightDown"/>
    </fill>
    <fill>
      <patternFill patternType="solid">
        <fgColor indexed="65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5" fillId="0" borderId="0"/>
  </cellStyleXfs>
  <cellXfs count="322">
    <xf numFmtId="0" fontId="0" fillId="0" borderId="0" xfId="0"/>
    <xf numFmtId="0" fontId="2" fillId="0" borderId="0" xfId="0" applyFont="1" applyAlignment="1">
      <alignment horizontal="centerContinuous" vertical="center" shrinkToFit="1"/>
    </xf>
    <xf numFmtId="0" fontId="3" fillId="0" borderId="0" xfId="0" applyFont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Continuous" vertical="center" shrinkToFit="1"/>
    </xf>
    <xf numFmtId="0" fontId="2" fillId="0" borderId="3" xfId="0" applyFont="1" applyBorder="1" applyAlignment="1">
      <alignment horizontal="centerContinuous" vertical="center" shrinkToFit="1"/>
    </xf>
    <xf numFmtId="0" fontId="2" fillId="0" borderId="4" xfId="0" applyFont="1" applyBorder="1" applyAlignment="1">
      <alignment horizontal="centerContinuous" vertical="center" shrinkToFit="1"/>
    </xf>
    <xf numFmtId="0" fontId="2" fillId="0" borderId="5" xfId="0" applyFont="1" applyBorder="1" applyAlignment="1">
      <alignment horizontal="center" vertical="top"/>
    </xf>
    <xf numFmtId="0" fontId="3" fillId="0" borderId="7" xfId="0" applyFont="1" applyBorder="1" applyAlignment="1">
      <alignment vertical="top"/>
    </xf>
    <xf numFmtId="0" fontId="3" fillId="0" borderId="8" xfId="0" applyFont="1" applyBorder="1" applyAlignment="1">
      <alignment horizontal="center" vertical="top"/>
    </xf>
    <xf numFmtId="0" fontId="3" fillId="0" borderId="9" xfId="0" applyFont="1" applyBorder="1" applyAlignment="1">
      <alignment vertical="top"/>
    </xf>
    <xf numFmtId="0" fontId="3" fillId="0" borderId="10" xfId="0" applyFont="1" applyBorder="1"/>
    <xf numFmtId="0" fontId="3" fillId="0" borderId="0" xfId="0" applyFont="1" applyBorder="1" applyAlignment="1">
      <alignment horizontal="center"/>
    </xf>
    <xf numFmtId="0" fontId="3" fillId="0" borderId="11" xfId="0" applyFont="1" applyBorder="1"/>
    <xf numFmtId="0" fontId="3" fillId="0" borderId="12" xfId="0" applyFont="1" applyBorder="1"/>
    <xf numFmtId="0" fontId="3" fillId="0" borderId="13" xfId="0" applyFont="1" applyBorder="1" applyAlignment="1">
      <alignment horizontal="center"/>
    </xf>
    <xf numFmtId="0" fontId="3" fillId="0" borderId="14" xfId="0" applyFont="1" applyBorder="1"/>
    <xf numFmtId="0" fontId="2" fillId="0" borderId="0" xfId="0" applyFont="1"/>
    <xf numFmtId="0" fontId="2" fillId="0" borderId="1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3" fillId="0" borderId="15" xfId="0" applyFont="1" applyBorder="1" applyAlignment="1">
      <alignment vertical="center" shrinkToFit="1"/>
    </xf>
    <xf numFmtId="0" fontId="3" fillId="0" borderId="16" xfId="0" applyFont="1" applyBorder="1" applyAlignment="1">
      <alignment vertical="center" shrinkToFit="1"/>
    </xf>
    <xf numFmtId="0" fontId="3" fillId="0" borderId="17" xfId="0" applyFont="1" applyBorder="1" applyAlignment="1">
      <alignment vertical="center" shrinkToFit="1"/>
    </xf>
    <xf numFmtId="0" fontId="3" fillId="0" borderId="1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2" fillId="0" borderId="0" xfId="0" applyFont="1" applyAlignment="1">
      <alignment horizontal="centerContinuous" vertical="center"/>
    </xf>
    <xf numFmtId="0" fontId="3" fillId="0" borderId="0" xfId="0" applyFont="1" applyAlignment="1">
      <alignment vertical="center"/>
    </xf>
    <xf numFmtId="0" fontId="3" fillId="0" borderId="13" xfId="0" applyFont="1" applyBorder="1" applyAlignment="1">
      <alignment vertical="center"/>
    </xf>
    <xf numFmtId="0" fontId="3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2" xfId="0" quotePrefix="1" applyFont="1" applyBorder="1" applyAlignment="1">
      <alignment horizontal="centerContinuous" vertical="center" shrinkToFit="1"/>
    </xf>
    <xf numFmtId="0" fontId="3" fillId="0" borderId="4" xfId="0" applyFont="1" applyBorder="1" applyAlignment="1">
      <alignment horizontal="centerContinuous" vertical="center" shrinkToFit="1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top" shrinkToFit="1"/>
    </xf>
    <xf numFmtId="0" fontId="3" fillId="0" borderId="2" xfId="0" applyFont="1" applyBorder="1" applyAlignment="1">
      <alignment horizontal="centerContinuous" vertical="top" shrinkToFit="1"/>
    </xf>
    <xf numFmtId="0" fontId="3" fillId="0" borderId="3" xfId="0" applyFont="1" applyBorder="1" applyAlignment="1">
      <alignment horizontal="centerContinuous" vertical="top" shrinkToFit="1"/>
    </xf>
    <xf numFmtId="0" fontId="3" fillId="0" borderId="4" xfId="0" applyFont="1" applyBorder="1" applyAlignment="1">
      <alignment horizontal="centerContinuous" vertical="top" shrinkToFit="1"/>
    </xf>
    <xf numFmtId="0" fontId="3" fillId="0" borderId="7" xfId="0" applyFont="1" applyBorder="1" applyAlignment="1">
      <alignment horizontal="centerContinuous" vertical="top" shrinkToFit="1"/>
    </xf>
    <xf numFmtId="0" fontId="3" fillId="0" borderId="9" xfId="0" applyFont="1" applyBorder="1" applyAlignment="1">
      <alignment horizontal="centerContinuous" vertical="top" shrinkToFit="1"/>
    </xf>
    <xf numFmtId="0" fontId="3" fillId="0" borderId="1" xfId="0" applyFont="1" applyBorder="1" applyAlignment="1">
      <alignment horizontal="center" vertical="top" shrinkToFit="1"/>
    </xf>
    <xf numFmtId="0" fontId="3" fillId="0" borderId="12" xfId="0" applyFont="1" applyBorder="1" applyAlignment="1">
      <alignment horizontal="centerContinuous" vertical="center" shrinkToFit="1"/>
    </xf>
    <xf numFmtId="0" fontId="3" fillId="0" borderId="14" xfId="0" applyFont="1" applyBorder="1" applyAlignment="1">
      <alignment horizontal="centerContinuous" vertical="center" shrinkToFit="1"/>
    </xf>
    <xf numFmtId="0" fontId="3" fillId="0" borderId="12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shrinkToFit="1"/>
    </xf>
    <xf numFmtId="0" fontId="3" fillId="0" borderId="19" xfId="0" applyFont="1" applyBorder="1" applyAlignment="1">
      <alignment vertical="center"/>
    </xf>
    <xf numFmtId="0" fontId="3" fillId="0" borderId="20" xfId="0" applyFont="1" applyBorder="1" applyAlignment="1">
      <alignment vertical="center"/>
    </xf>
    <xf numFmtId="0" fontId="3" fillId="0" borderId="15" xfId="0" applyFont="1" applyBorder="1" applyAlignment="1">
      <alignment horizontal="center" vertical="center"/>
    </xf>
    <xf numFmtId="0" fontId="3" fillId="0" borderId="21" xfId="0" applyFont="1" applyBorder="1" applyAlignment="1">
      <alignment vertical="center"/>
    </xf>
    <xf numFmtId="0" fontId="3" fillId="0" borderId="22" xfId="0" applyFont="1" applyBorder="1" applyAlignment="1">
      <alignment vertical="center"/>
    </xf>
    <xf numFmtId="0" fontId="3" fillId="0" borderId="23" xfId="0" applyFont="1" applyBorder="1" applyAlignment="1">
      <alignment vertical="center"/>
    </xf>
    <xf numFmtId="0" fontId="3" fillId="0" borderId="24" xfId="0" applyFont="1" applyBorder="1" applyAlignment="1">
      <alignment vertical="center"/>
    </xf>
    <xf numFmtId="0" fontId="3" fillId="0" borderId="26" xfId="0" applyFont="1" applyBorder="1" applyAlignment="1">
      <alignment vertical="center"/>
    </xf>
    <xf numFmtId="0" fontId="3" fillId="0" borderId="27" xfId="0" applyFont="1" applyBorder="1" applyAlignment="1">
      <alignment vertical="center"/>
    </xf>
    <xf numFmtId="0" fontId="3" fillId="0" borderId="28" xfId="0" applyFont="1" applyBorder="1" applyAlignment="1">
      <alignment horizontal="center" vertical="center"/>
    </xf>
    <xf numFmtId="0" fontId="3" fillId="0" borderId="7" xfId="0" applyFont="1" applyBorder="1" applyAlignment="1">
      <alignment horizontal="centerContinuous" vertical="center" shrinkToFit="1"/>
    </xf>
    <xf numFmtId="0" fontId="3" fillId="0" borderId="9" xfId="0" applyFont="1" applyBorder="1" applyAlignment="1">
      <alignment horizontal="centerContinuous" vertical="center" shrinkToFit="1"/>
    </xf>
    <xf numFmtId="0" fontId="3" fillId="0" borderId="10" xfId="0" applyFont="1" applyBorder="1" applyAlignment="1">
      <alignment horizontal="centerContinuous" vertical="center" shrinkToFit="1"/>
    </xf>
    <xf numFmtId="0" fontId="3" fillId="0" borderId="11" xfId="0" applyFont="1" applyBorder="1" applyAlignment="1">
      <alignment horizontal="centerContinuous" vertical="center" shrinkToFit="1"/>
    </xf>
    <xf numFmtId="0" fontId="4" fillId="0" borderId="0" xfId="0" applyFont="1"/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3" fillId="4" borderId="2" xfId="0" applyFont="1" applyFill="1" applyBorder="1" applyAlignment="1">
      <alignment vertical="center"/>
    </xf>
    <xf numFmtId="0" fontId="3" fillId="4" borderId="4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29" xfId="0" applyFont="1" applyBorder="1" applyAlignment="1">
      <alignment vertical="center"/>
    </xf>
    <xf numFmtId="0" fontId="3" fillId="0" borderId="30" xfId="0" applyFont="1" applyBorder="1" applyAlignment="1">
      <alignment vertical="center"/>
    </xf>
    <xf numFmtId="0" fontId="3" fillId="0" borderId="31" xfId="0" applyFont="1" applyBorder="1" applyAlignment="1">
      <alignment vertical="center"/>
    </xf>
    <xf numFmtId="0" fontId="3" fillId="4" borderId="3" xfId="0" applyFont="1" applyFill="1" applyBorder="1" applyAlignment="1">
      <alignment vertical="center"/>
    </xf>
    <xf numFmtId="0" fontId="3" fillId="0" borderId="32" xfId="0" applyFont="1" applyBorder="1" applyAlignment="1">
      <alignment vertical="center"/>
    </xf>
    <xf numFmtId="0" fontId="3" fillId="0" borderId="13" xfId="0" applyFont="1" applyBorder="1" applyAlignment="1">
      <alignment vertical="center" shrinkToFit="1"/>
    </xf>
    <xf numFmtId="0" fontId="3" fillId="0" borderId="0" xfId="0" applyFont="1" applyBorder="1" applyAlignment="1">
      <alignment horizontal="centerContinuous" vertical="center" shrinkToFit="1"/>
    </xf>
    <xf numFmtId="0" fontId="2" fillId="0" borderId="0" xfId="0" applyFont="1" applyAlignment="1">
      <alignment horizontal="right"/>
    </xf>
    <xf numFmtId="0" fontId="3" fillId="0" borderId="15" xfId="0" applyFont="1" applyBorder="1" applyAlignment="1">
      <alignment horizontal="center" vertical="center" shrinkToFit="1"/>
    </xf>
    <xf numFmtId="0" fontId="3" fillId="0" borderId="16" xfId="0" applyFont="1" applyBorder="1" applyAlignment="1">
      <alignment horizontal="center" vertical="center" shrinkToFit="1"/>
    </xf>
    <xf numFmtId="0" fontId="3" fillId="0" borderId="17" xfId="0" applyFont="1" applyBorder="1" applyAlignment="1">
      <alignment horizontal="center" vertical="center" shrinkToFit="1"/>
    </xf>
    <xf numFmtId="3" fontId="3" fillId="0" borderId="17" xfId="0" applyNumberFormat="1" applyFont="1" applyBorder="1" applyAlignment="1">
      <alignment horizontal="right" vertical="center" indent="1" shrinkToFit="1"/>
    </xf>
    <xf numFmtId="3" fontId="3" fillId="0" borderId="15" xfId="0" applyNumberFormat="1" applyFont="1" applyBorder="1" applyAlignment="1">
      <alignment horizontal="right" vertical="center" shrinkToFit="1"/>
    </xf>
    <xf numFmtId="3" fontId="3" fillId="0" borderId="16" xfId="0" applyNumberFormat="1" applyFont="1" applyBorder="1" applyAlignment="1">
      <alignment horizontal="right" vertical="center" shrinkToFit="1"/>
    </xf>
    <xf numFmtId="3" fontId="3" fillId="0" borderId="17" xfId="0" applyNumberFormat="1" applyFont="1" applyBorder="1" applyAlignment="1">
      <alignment horizontal="right" vertical="center" shrinkToFit="1"/>
    </xf>
    <xf numFmtId="0" fontId="3" fillId="3" borderId="16" xfId="0" applyFont="1" applyFill="1" applyBorder="1" applyAlignment="1">
      <alignment horizontal="center" vertical="center" shrinkToFit="1"/>
    </xf>
    <xf numFmtId="0" fontId="3" fillId="2" borderId="16" xfId="0" applyFont="1" applyFill="1" applyBorder="1" applyAlignment="1">
      <alignment horizontal="center" vertical="center" shrinkToFit="1"/>
    </xf>
    <xf numFmtId="0" fontId="3" fillId="2" borderId="25" xfId="0" applyFont="1" applyFill="1" applyBorder="1" applyAlignment="1">
      <alignment horizontal="center" vertical="center" shrinkToFit="1"/>
    </xf>
    <xf numFmtId="0" fontId="3" fillId="3" borderId="25" xfId="0" applyFont="1" applyFill="1" applyBorder="1" applyAlignment="1">
      <alignment horizontal="center" vertical="center" shrinkToFit="1"/>
    </xf>
    <xf numFmtId="0" fontId="1" fillId="0" borderId="0" xfId="0" applyFont="1"/>
    <xf numFmtId="0" fontId="3" fillId="0" borderId="15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 shrinkToFit="1"/>
    </xf>
    <xf numFmtId="0" fontId="3" fillId="0" borderId="25" xfId="0" applyFont="1" applyFill="1" applyBorder="1" applyAlignment="1">
      <alignment horizontal="center" vertical="center" shrinkToFit="1"/>
    </xf>
    <xf numFmtId="0" fontId="3" fillId="0" borderId="11" xfId="0" applyFont="1" applyBorder="1" applyAlignment="1">
      <alignment horizontal="centerContinuous" vertical="top" shrinkToFit="1"/>
    </xf>
    <xf numFmtId="3" fontId="3" fillId="0" borderId="16" xfId="0" applyNumberFormat="1" applyFont="1" applyBorder="1" applyAlignment="1">
      <alignment horizontal="center" vertical="center" shrinkToFit="1"/>
    </xf>
    <xf numFmtId="3" fontId="3" fillId="0" borderId="17" xfId="0" applyNumberFormat="1" applyFont="1" applyBorder="1" applyAlignment="1">
      <alignment horizontal="center" vertical="center" shrinkToFit="1"/>
    </xf>
    <xf numFmtId="0" fontId="2" fillId="3" borderId="0" xfId="0" applyFont="1" applyFill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3" borderId="0" xfId="0" applyFont="1" applyFill="1" applyAlignment="1">
      <alignment vertical="center"/>
    </xf>
    <xf numFmtId="0" fontId="3" fillId="0" borderId="0" xfId="0" applyFont="1" applyBorder="1" applyAlignment="1">
      <alignment vertical="center" shrinkToFit="1"/>
    </xf>
    <xf numFmtId="0" fontId="3" fillId="0" borderId="33" xfId="0" applyFont="1" applyBorder="1" applyAlignment="1">
      <alignment vertical="center"/>
    </xf>
    <xf numFmtId="0" fontId="3" fillId="5" borderId="33" xfId="0" applyFont="1" applyFill="1" applyBorder="1" applyAlignment="1">
      <alignment vertical="center"/>
    </xf>
    <xf numFmtId="0" fontId="2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6" fillId="3" borderId="33" xfId="1" applyFill="1" applyBorder="1" applyAlignment="1" applyProtection="1">
      <alignment vertical="center"/>
    </xf>
    <xf numFmtId="0" fontId="3" fillId="0" borderId="3" xfId="0" applyFont="1" applyBorder="1" applyAlignment="1">
      <alignment horizontal="centerContinuous" vertical="center" shrinkToFit="1"/>
    </xf>
    <xf numFmtId="0" fontId="3" fillId="0" borderId="0" xfId="0" applyFont="1" applyFill="1" applyBorder="1" applyAlignment="1">
      <alignment vertical="center"/>
    </xf>
    <xf numFmtId="0" fontId="3" fillId="0" borderId="10" xfId="0" applyFont="1" applyFill="1" applyBorder="1" applyAlignment="1">
      <alignment vertical="center"/>
    </xf>
    <xf numFmtId="0" fontId="9" fillId="0" borderId="0" xfId="0" applyFont="1"/>
    <xf numFmtId="0" fontId="11" fillId="0" borderId="0" xfId="0" applyFont="1"/>
    <xf numFmtId="0" fontId="10" fillId="0" borderId="5" xfId="0" applyFont="1" applyBorder="1" applyAlignment="1">
      <alignment horizontal="center" vertical="top" wrapText="1"/>
    </xf>
    <xf numFmtId="0" fontId="12" fillId="0" borderId="28" xfId="0" applyFont="1" applyBorder="1"/>
    <xf numFmtId="0" fontId="12" fillId="0" borderId="16" xfId="0" applyFont="1" applyBorder="1"/>
    <xf numFmtId="0" fontId="12" fillId="0" borderId="17" xfId="0" applyFont="1" applyBorder="1"/>
    <xf numFmtId="0" fontId="14" fillId="0" borderId="34" xfId="0" applyFont="1" applyBorder="1" applyAlignment="1">
      <alignment horizontal="center"/>
    </xf>
    <xf numFmtId="0" fontId="11" fillId="0" borderId="0" xfId="0" applyFont="1" applyAlignment="1">
      <alignment horizontal="left"/>
    </xf>
    <xf numFmtId="0" fontId="10" fillId="0" borderId="6" xfId="0" applyFont="1" applyBorder="1" applyAlignment="1">
      <alignment horizontal="center"/>
    </xf>
    <xf numFmtId="0" fontId="10" fillId="0" borderId="6" xfId="0" applyFont="1" applyBorder="1" applyAlignment="1">
      <alignment horizontal="center" vertical="top" wrapText="1"/>
    </xf>
    <xf numFmtId="0" fontId="10" fillId="0" borderId="0" xfId="0" applyFont="1" applyBorder="1" applyAlignment="1">
      <alignment horizontal="center" vertical="top" wrapText="1"/>
    </xf>
    <xf numFmtId="0" fontId="10" fillId="0" borderId="2" xfId="0" applyFont="1" applyBorder="1" applyAlignment="1">
      <alignment horizontal="centerContinuous" vertical="top" shrinkToFit="1"/>
    </xf>
    <xf numFmtId="0" fontId="10" fillId="0" borderId="3" xfId="0" applyFont="1" applyBorder="1" applyAlignment="1">
      <alignment horizontal="centerContinuous" vertical="top" shrinkToFit="1"/>
    </xf>
    <xf numFmtId="0" fontId="10" fillId="0" borderId="4" xfId="0" applyFont="1" applyBorder="1" applyAlignment="1">
      <alignment horizontal="centerContinuous" vertical="top" shrinkToFit="1"/>
    </xf>
    <xf numFmtId="0" fontId="16" fillId="0" borderId="0" xfId="0" applyFont="1" applyAlignment="1">
      <alignment horizontal="centerContinuous" vertical="center" shrinkToFit="1"/>
    </xf>
    <xf numFmtId="0" fontId="3" fillId="0" borderId="0" xfId="0" applyFont="1" applyAlignment="1">
      <alignment horizontal="centerContinuous" vertical="center" shrinkToFit="1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horizontal="right" vertical="center"/>
    </xf>
    <xf numFmtId="0" fontId="2" fillId="0" borderId="3" xfId="0" applyFont="1" applyBorder="1" applyAlignment="1">
      <alignment horizontal="left" vertical="center"/>
    </xf>
    <xf numFmtId="0" fontId="2" fillId="0" borderId="3" xfId="0" applyFont="1" applyBorder="1" applyAlignment="1">
      <alignment vertical="center"/>
    </xf>
    <xf numFmtId="0" fontId="3" fillId="0" borderId="4" xfId="2" applyFont="1" applyFill="1" applyBorder="1" applyAlignment="1">
      <alignment vertical="center"/>
    </xf>
    <xf numFmtId="0" fontId="3" fillId="0" borderId="0" xfId="0" applyFont="1" applyAlignment="1">
      <alignment horizontal="right"/>
    </xf>
    <xf numFmtId="0" fontId="3" fillId="0" borderId="1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Continuous" vertical="center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18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 shrinkToFit="1"/>
    </xf>
    <xf numFmtId="0" fontId="3" fillId="0" borderId="28" xfId="0" applyFont="1" applyBorder="1" applyAlignment="1">
      <alignment vertical="center" shrinkToFit="1"/>
    </xf>
    <xf numFmtId="0" fontId="3" fillId="0" borderId="17" xfId="0" applyFont="1" applyFill="1" applyBorder="1" applyAlignment="1">
      <alignment horizontal="center" vertical="center" shrinkToFit="1"/>
    </xf>
    <xf numFmtId="0" fontId="3" fillId="0" borderId="15" xfId="0" applyFont="1" applyFill="1" applyBorder="1" applyAlignment="1">
      <alignment horizontal="center" vertical="center" shrinkToFit="1"/>
    </xf>
    <xf numFmtId="0" fontId="3" fillId="0" borderId="37" xfId="0" applyFont="1" applyBorder="1" applyAlignment="1">
      <alignment horizontal="center" vertical="center" shrinkToFit="1"/>
    </xf>
    <xf numFmtId="0" fontId="3" fillId="0" borderId="15" xfId="0" applyFont="1" applyBorder="1" applyAlignment="1">
      <alignment horizontal="left" vertical="center" shrinkToFit="1"/>
    </xf>
    <xf numFmtId="0" fontId="3" fillId="0" borderId="16" xfId="0" applyFont="1" applyBorder="1" applyAlignment="1">
      <alignment horizontal="left" vertical="center" shrinkToFit="1"/>
    </xf>
    <xf numFmtId="0" fontId="3" fillId="0" borderId="17" xfId="0" applyFont="1" applyBorder="1" applyAlignment="1">
      <alignment horizontal="left" vertical="center" shrinkToFit="1"/>
    </xf>
    <xf numFmtId="0" fontId="3" fillId="0" borderId="37" xfId="0" applyFont="1" applyFill="1" applyBorder="1" applyAlignment="1">
      <alignment horizontal="center" vertical="center" shrinkToFit="1"/>
    </xf>
    <xf numFmtId="0" fontId="15" fillId="0" borderId="0" xfId="0" applyFont="1"/>
    <xf numFmtId="0" fontId="17" fillId="0" borderId="0" xfId="0" applyFont="1"/>
    <xf numFmtId="0" fontId="15" fillId="0" borderId="0" xfId="0" applyFont="1" applyAlignment="1">
      <alignment horizontal="center"/>
    </xf>
    <xf numFmtId="0" fontId="3" fillId="0" borderId="25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 shrinkToFit="1"/>
    </xf>
    <xf numFmtId="0" fontId="3" fillId="0" borderId="14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19" xfId="0" applyFont="1" applyBorder="1" applyAlignment="1">
      <alignment horizontal="centerContinuous" vertical="center" shrinkToFit="1"/>
    </xf>
    <xf numFmtId="0" fontId="3" fillId="0" borderId="20" xfId="0" applyFont="1" applyBorder="1" applyAlignment="1">
      <alignment horizontal="centerContinuous" vertical="center" shrinkToFit="1"/>
    </xf>
    <xf numFmtId="0" fontId="3" fillId="0" borderId="21" xfId="0" applyFont="1" applyBorder="1" applyAlignment="1">
      <alignment horizontal="centerContinuous" vertical="center" shrinkToFit="1"/>
    </xf>
    <xf numFmtId="0" fontId="3" fillId="0" borderId="22" xfId="0" applyFont="1" applyBorder="1" applyAlignment="1">
      <alignment horizontal="centerContinuous" vertical="center" shrinkToFit="1"/>
    </xf>
    <xf numFmtId="0" fontId="3" fillId="0" borderId="38" xfId="0" applyFont="1" applyBorder="1" applyAlignment="1">
      <alignment horizontal="centerContinuous" vertical="center" shrinkToFit="1"/>
    </xf>
    <xf numFmtId="0" fontId="3" fillId="0" borderId="39" xfId="0" applyFont="1" applyBorder="1" applyAlignment="1">
      <alignment horizontal="centerContinuous" vertical="center" shrinkToFit="1"/>
    </xf>
    <xf numFmtId="0" fontId="3" fillId="0" borderId="0" xfId="0" applyFont="1" applyBorder="1"/>
    <xf numFmtId="0" fontId="3" fillId="0" borderId="41" xfId="0" applyFont="1" applyBorder="1" applyAlignment="1">
      <alignment horizontal="center" vertical="center" shrinkToFit="1"/>
    </xf>
    <xf numFmtId="0" fontId="2" fillId="0" borderId="35" xfId="0" applyFont="1" applyBorder="1" applyAlignment="1">
      <alignment horizontal="center" vertical="center" shrinkToFit="1"/>
    </xf>
    <xf numFmtId="0" fontId="2" fillId="0" borderId="40" xfId="0" applyFont="1" applyBorder="1" applyAlignment="1">
      <alignment horizontal="centerContinuous" vertical="center" shrinkToFit="1"/>
    </xf>
    <xf numFmtId="0" fontId="2" fillId="0" borderId="36" xfId="0" applyFont="1" applyBorder="1" applyAlignment="1">
      <alignment horizontal="centerContinuous" vertical="center" shrinkToFit="1"/>
    </xf>
    <xf numFmtId="0" fontId="2" fillId="0" borderId="0" xfId="0" applyFont="1" applyBorder="1" applyAlignment="1">
      <alignment horizontal="centerContinuous" vertical="center" shrinkToFit="1"/>
    </xf>
    <xf numFmtId="0" fontId="15" fillId="0" borderId="1" xfId="0" applyFont="1" applyBorder="1" applyAlignment="1">
      <alignment horizontal="center" vertical="center" shrinkToFit="1"/>
    </xf>
    <xf numFmtId="0" fontId="15" fillId="0" borderId="7" xfId="0" applyFont="1" applyBorder="1" applyAlignment="1">
      <alignment horizontal="centerContinuous" vertical="center" shrinkToFit="1"/>
    </xf>
    <xf numFmtId="0" fontId="15" fillId="0" borderId="9" xfId="0" applyFont="1" applyBorder="1" applyAlignment="1">
      <alignment horizontal="centerContinuous" vertical="center" shrinkToFit="1"/>
    </xf>
    <xf numFmtId="0" fontId="15" fillId="0" borderId="2" xfId="0" applyFont="1" applyBorder="1" applyAlignment="1">
      <alignment horizontal="centerContinuous" vertical="center" shrinkToFit="1"/>
    </xf>
    <xf numFmtId="0" fontId="15" fillId="0" borderId="3" xfId="0" applyFont="1" applyBorder="1" applyAlignment="1">
      <alignment horizontal="centerContinuous" vertical="center" shrinkToFit="1"/>
    </xf>
    <xf numFmtId="0" fontId="15" fillId="0" borderId="9" xfId="0" applyFont="1" applyBorder="1" applyAlignment="1">
      <alignment horizontal="center" vertical="center" shrinkToFit="1"/>
    </xf>
    <xf numFmtId="0" fontId="15" fillId="0" borderId="18" xfId="0" applyFont="1" applyBorder="1" applyAlignment="1">
      <alignment horizontal="center" vertical="center" shrinkToFit="1"/>
    </xf>
    <xf numFmtId="0" fontId="15" fillId="0" borderId="10" xfId="0" applyFont="1" applyBorder="1" applyAlignment="1">
      <alignment horizontal="centerContinuous" vertical="center" shrinkToFit="1"/>
    </xf>
    <xf numFmtId="0" fontId="15" fillId="0" borderId="11" xfId="0" applyFont="1" applyBorder="1" applyAlignment="1">
      <alignment horizontal="centerContinuous" vertical="center" shrinkToFit="1"/>
    </xf>
    <xf numFmtId="0" fontId="15" fillId="0" borderId="4" xfId="0" applyFont="1" applyBorder="1" applyAlignment="1">
      <alignment horizontal="centerContinuous" vertical="center" shrinkToFit="1"/>
    </xf>
    <xf numFmtId="0" fontId="15" fillId="0" borderId="11" xfId="0" applyFont="1" applyBorder="1" applyAlignment="1">
      <alignment horizontal="center" vertical="center" shrinkToFit="1"/>
    </xf>
    <xf numFmtId="0" fontId="15" fillId="0" borderId="12" xfId="0" applyFont="1" applyBorder="1" applyAlignment="1">
      <alignment horizontal="centerContinuous" vertical="center" shrinkToFit="1"/>
    </xf>
    <xf numFmtId="0" fontId="15" fillId="0" borderId="14" xfId="0" applyFont="1" applyBorder="1" applyAlignment="1">
      <alignment horizontal="centerContinuous" vertical="center" shrinkToFit="1"/>
    </xf>
    <xf numFmtId="0" fontId="15" fillId="0" borderId="5" xfId="0" applyFont="1" applyBorder="1" applyAlignment="1">
      <alignment horizontal="center" vertical="center" shrinkToFit="1"/>
    </xf>
    <xf numFmtId="0" fontId="15" fillId="0" borderId="12" xfId="0" applyFont="1" applyBorder="1" applyAlignment="1">
      <alignment horizontal="center" vertical="center" shrinkToFit="1"/>
    </xf>
    <xf numFmtId="0" fontId="15" fillId="0" borderId="15" xfId="0" applyFont="1" applyBorder="1" applyAlignment="1">
      <alignment horizontal="center" vertical="center" shrinkToFit="1"/>
    </xf>
    <xf numFmtId="0" fontId="15" fillId="0" borderId="15" xfId="0" applyFont="1" applyBorder="1" applyAlignment="1">
      <alignment vertical="center" shrinkToFit="1"/>
    </xf>
    <xf numFmtId="0" fontId="15" fillId="0" borderId="19" xfId="0" applyFont="1" applyBorder="1" applyAlignment="1">
      <alignment horizontal="centerContinuous" vertical="center" shrinkToFit="1"/>
    </xf>
    <xf numFmtId="0" fontId="15" fillId="0" borderId="20" xfId="0" applyFont="1" applyBorder="1" applyAlignment="1">
      <alignment horizontal="centerContinuous" vertical="center" shrinkToFit="1"/>
    </xf>
    <xf numFmtId="0" fontId="15" fillId="0" borderId="16" xfId="0" applyFont="1" applyBorder="1" applyAlignment="1">
      <alignment horizontal="center" vertical="center" shrinkToFit="1"/>
    </xf>
    <xf numFmtId="0" fontId="15" fillId="0" borderId="16" xfId="0" applyFont="1" applyBorder="1" applyAlignment="1">
      <alignment vertical="center" shrinkToFit="1"/>
    </xf>
    <xf numFmtId="0" fontId="15" fillId="0" borderId="21" xfId="0" applyFont="1" applyBorder="1" applyAlignment="1">
      <alignment horizontal="centerContinuous" vertical="center" shrinkToFit="1"/>
    </xf>
    <xf numFmtId="0" fontId="15" fillId="0" borderId="22" xfId="0" applyFont="1" applyBorder="1" applyAlignment="1">
      <alignment horizontal="centerContinuous" vertical="center" shrinkToFit="1"/>
    </xf>
    <xf numFmtId="0" fontId="15" fillId="0" borderId="17" xfId="0" applyFont="1" applyBorder="1" applyAlignment="1">
      <alignment horizontal="center" vertical="center" shrinkToFit="1"/>
    </xf>
    <xf numFmtId="0" fontId="15" fillId="0" borderId="17" xfId="0" applyFont="1" applyBorder="1" applyAlignment="1">
      <alignment vertical="center" shrinkToFit="1"/>
    </xf>
    <xf numFmtId="0" fontId="15" fillId="0" borderId="38" xfId="0" applyFont="1" applyBorder="1" applyAlignment="1">
      <alignment horizontal="centerContinuous" vertical="center" shrinkToFit="1"/>
    </xf>
    <xf numFmtId="0" fontId="15" fillId="0" borderId="39" xfId="0" applyFont="1" applyBorder="1" applyAlignment="1">
      <alignment horizontal="centerContinuous" vertical="center" shrinkToFit="1"/>
    </xf>
    <xf numFmtId="0" fontId="17" fillId="0" borderId="35" xfId="0" applyFont="1" applyBorder="1" applyAlignment="1">
      <alignment horizontal="center" vertical="center" shrinkToFit="1"/>
    </xf>
    <xf numFmtId="0" fontId="17" fillId="0" borderId="40" xfId="0" applyFont="1" applyBorder="1" applyAlignment="1">
      <alignment horizontal="centerContinuous" vertical="center" shrinkToFit="1"/>
    </xf>
    <xf numFmtId="0" fontId="17" fillId="0" borderId="36" xfId="0" applyFont="1" applyBorder="1" applyAlignment="1">
      <alignment horizontal="centerContinuous" vertical="center" shrinkToFit="1"/>
    </xf>
    <xf numFmtId="0" fontId="15" fillId="0" borderId="37" xfId="0" applyFont="1" applyBorder="1" applyAlignment="1">
      <alignment horizontal="center" vertical="center" shrinkToFit="1"/>
    </xf>
    <xf numFmtId="0" fontId="17" fillId="0" borderId="12" xfId="0" applyFont="1" applyBorder="1" applyAlignment="1">
      <alignment vertical="center"/>
    </xf>
    <xf numFmtId="0" fontId="17" fillId="0" borderId="13" xfId="0" applyFont="1" applyBorder="1" applyAlignment="1">
      <alignment vertical="center"/>
    </xf>
    <xf numFmtId="0" fontId="17" fillId="0" borderId="14" xfId="0" applyFont="1" applyBorder="1" applyAlignment="1">
      <alignment vertical="center"/>
    </xf>
    <xf numFmtId="0" fontId="15" fillId="0" borderId="36" xfId="0" applyFont="1" applyBorder="1" applyAlignment="1">
      <alignment horizontal="center" vertical="center" shrinkToFit="1"/>
    </xf>
    <xf numFmtId="0" fontId="10" fillId="0" borderId="0" xfId="0" applyFont="1" applyBorder="1" applyAlignment="1">
      <alignment vertical="top" wrapText="1"/>
    </xf>
    <xf numFmtId="0" fontId="18" fillId="0" borderId="0" xfId="0" applyFont="1"/>
    <xf numFmtId="0" fontId="10" fillId="0" borderId="1" xfId="0" applyFont="1" applyBorder="1" applyAlignment="1">
      <alignment horizontal="center"/>
    </xf>
    <xf numFmtId="0" fontId="10" fillId="0" borderId="18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2" fillId="0" borderId="28" xfId="0" applyFont="1" applyBorder="1" applyAlignment="1">
      <alignment vertical="top" wrapText="1"/>
    </xf>
    <xf numFmtId="0" fontId="12" fillId="0" borderId="16" xfId="0" applyFont="1" applyBorder="1" applyAlignment="1">
      <alignment vertical="top" wrapText="1"/>
    </xf>
    <xf numFmtId="0" fontId="12" fillId="0" borderId="25" xfId="0" applyFont="1" applyBorder="1" applyAlignment="1">
      <alignment vertical="top" wrapText="1"/>
    </xf>
    <xf numFmtId="0" fontId="12" fillId="0" borderId="17" xfId="0" applyFont="1" applyBorder="1" applyAlignment="1">
      <alignment vertical="top" wrapText="1"/>
    </xf>
    <xf numFmtId="0" fontId="12" fillId="0" borderId="28" xfId="0" applyFont="1" applyBorder="1" applyAlignment="1">
      <alignment horizontal="center" vertical="top" wrapText="1"/>
    </xf>
    <xf numFmtId="0" fontId="12" fillId="0" borderId="16" xfId="0" applyFont="1" applyBorder="1" applyAlignment="1">
      <alignment horizontal="center" vertical="top" wrapText="1"/>
    </xf>
    <xf numFmtId="0" fontId="12" fillId="0" borderId="25" xfId="0" applyFont="1" applyBorder="1" applyAlignment="1">
      <alignment horizontal="center" vertical="top" wrapText="1"/>
    </xf>
    <xf numFmtId="0" fontId="12" fillId="0" borderId="17" xfId="0" applyFont="1" applyBorder="1" applyAlignment="1">
      <alignment horizontal="center" vertical="top" wrapText="1"/>
    </xf>
    <xf numFmtId="0" fontId="11" fillId="0" borderId="0" xfId="0" applyFont="1" applyAlignment="1"/>
    <xf numFmtId="0" fontId="8" fillId="0" borderId="0" xfId="0" applyFont="1" applyAlignment="1">
      <alignment horizontal="centerContinuous" vertical="center" shrinkToFit="1"/>
    </xf>
    <xf numFmtId="0" fontId="9" fillId="0" borderId="0" xfId="0" applyFont="1" applyAlignment="1">
      <alignment horizontal="centerContinuous" shrinkToFit="1"/>
    </xf>
    <xf numFmtId="0" fontId="18" fillId="0" borderId="0" xfId="0" applyFont="1" applyAlignment="1">
      <alignment horizontal="right"/>
    </xf>
    <xf numFmtId="0" fontId="3" fillId="0" borderId="0" xfId="0" applyFont="1" applyFill="1" applyBorder="1" applyAlignment="1">
      <alignment horizontal="center" vertical="center" shrinkToFit="1"/>
    </xf>
    <xf numFmtId="0" fontId="2" fillId="0" borderId="3" xfId="0" applyFont="1" applyFill="1" applyBorder="1" applyAlignment="1">
      <alignment vertical="center"/>
    </xf>
    <xf numFmtId="0" fontId="3" fillId="0" borderId="9" xfId="0" applyFont="1" applyFill="1" applyBorder="1" applyAlignment="1">
      <alignment horizontal="centerContinuous" vertical="center" shrinkToFit="1"/>
    </xf>
    <xf numFmtId="0" fontId="3" fillId="0" borderId="1" xfId="0" applyFont="1" applyFill="1" applyBorder="1" applyAlignment="1">
      <alignment horizontal="center" vertical="center" shrinkToFit="1"/>
    </xf>
    <xf numFmtId="0" fontId="3" fillId="0" borderId="5" xfId="0" applyFont="1" applyFill="1" applyBorder="1" applyAlignment="1">
      <alignment horizontal="center" vertical="center" shrinkToFit="1"/>
    </xf>
    <xf numFmtId="0" fontId="3" fillId="0" borderId="8" xfId="0" applyFont="1" applyFill="1" applyBorder="1" applyAlignment="1">
      <alignment horizontal="center" vertical="center" shrinkToFit="1"/>
    </xf>
    <xf numFmtId="0" fontId="15" fillId="0" borderId="9" xfId="0" applyFont="1" applyFill="1" applyBorder="1" applyAlignment="1">
      <alignment horizontal="centerContinuous" vertical="center" shrinkToFit="1"/>
    </xf>
    <xf numFmtId="0" fontId="15" fillId="0" borderId="1" xfId="0" applyFont="1" applyFill="1" applyBorder="1" applyAlignment="1">
      <alignment horizontal="center" vertical="center" shrinkToFit="1"/>
    </xf>
    <xf numFmtId="0" fontId="15" fillId="0" borderId="5" xfId="0" applyFont="1" applyFill="1" applyBorder="1" applyAlignment="1">
      <alignment horizontal="center" vertical="center" shrinkToFit="1"/>
    </xf>
    <xf numFmtId="0" fontId="15" fillId="0" borderId="37" xfId="0" applyFont="1" applyFill="1" applyBorder="1" applyAlignment="1">
      <alignment horizontal="center" vertical="center" shrinkToFit="1"/>
    </xf>
    <xf numFmtId="0" fontId="17" fillId="0" borderId="13" xfId="0" applyFont="1" applyFill="1" applyBorder="1" applyAlignment="1">
      <alignment vertical="center"/>
    </xf>
    <xf numFmtId="0" fontId="2" fillId="5" borderId="35" xfId="0" applyFont="1" applyFill="1" applyBorder="1" applyAlignment="1">
      <alignment vertical="center"/>
    </xf>
    <xf numFmtId="0" fontId="2" fillId="5" borderId="40" xfId="0" applyFont="1" applyFill="1" applyBorder="1" applyAlignment="1">
      <alignment vertical="center"/>
    </xf>
    <xf numFmtId="0" fontId="2" fillId="5" borderId="36" xfId="0" applyFont="1" applyFill="1" applyBorder="1" applyAlignment="1">
      <alignment horizontal="center" vertical="center"/>
    </xf>
    <xf numFmtId="0" fontId="2" fillId="5" borderId="37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vertical="center"/>
    </xf>
    <xf numFmtId="0" fontId="19" fillId="0" borderId="0" xfId="0" applyFont="1" applyAlignment="1">
      <alignment vertical="top"/>
    </xf>
    <xf numFmtId="0" fontId="15" fillId="0" borderId="0" xfId="0" applyFont="1" applyAlignment="1">
      <alignment vertical="top"/>
    </xf>
    <xf numFmtId="0" fontId="3" fillId="0" borderId="25" xfId="0" applyFont="1" applyBorder="1" applyAlignment="1">
      <alignment vertical="center" shrinkToFit="1"/>
    </xf>
    <xf numFmtId="0" fontId="3" fillId="0" borderId="25" xfId="0" applyFont="1" applyBorder="1" applyAlignment="1">
      <alignment horizontal="left" vertical="center" shrinkToFit="1"/>
    </xf>
    <xf numFmtId="0" fontId="3" fillId="5" borderId="33" xfId="0" applyFont="1" applyFill="1" applyBorder="1" applyAlignment="1" applyProtection="1">
      <alignment vertical="center"/>
      <protection locked="0"/>
    </xf>
    <xf numFmtId="0" fontId="3" fillId="3" borderId="33" xfId="0" applyFont="1" applyFill="1" applyBorder="1" applyAlignment="1" applyProtection="1">
      <alignment vertical="center"/>
      <protection locked="0"/>
    </xf>
    <xf numFmtId="3" fontId="3" fillId="3" borderId="33" xfId="0" applyNumberFormat="1" applyFont="1" applyFill="1" applyBorder="1" applyAlignment="1" applyProtection="1">
      <alignment vertical="center"/>
      <protection locked="0"/>
    </xf>
    <xf numFmtId="0" fontId="3" fillId="3" borderId="10" xfId="0" applyFont="1" applyFill="1" applyBorder="1" applyAlignment="1" applyProtection="1">
      <alignment vertical="center"/>
      <protection locked="0"/>
    </xf>
    <xf numFmtId="0" fontId="3" fillId="3" borderId="16" xfId="0" applyFont="1" applyFill="1" applyBorder="1" applyAlignment="1" applyProtection="1">
      <alignment horizontal="center" vertical="center" shrinkToFit="1"/>
      <protection locked="0"/>
    </xf>
    <xf numFmtId="0" fontId="3" fillId="3" borderId="25" xfId="0" applyFont="1" applyFill="1" applyBorder="1" applyAlignment="1" applyProtection="1">
      <alignment horizontal="center" vertical="center" shrinkToFit="1"/>
      <protection locked="0"/>
    </xf>
    <xf numFmtId="0" fontId="3" fillId="3" borderId="10" xfId="0" applyFont="1" applyFill="1" applyBorder="1" applyAlignment="1" applyProtection="1">
      <alignment horizontal="centerContinuous" vertical="center" shrinkToFit="1"/>
      <protection locked="0"/>
    </xf>
    <xf numFmtId="0" fontId="3" fillId="0" borderId="11" xfId="0" applyFont="1" applyFill="1" applyBorder="1" applyAlignment="1" applyProtection="1">
      <alignment horizontal="centerContinuous" vertical="center" shrinkToFit="1"/>
      <protection locked="0"/>
    </xf>
    <xf numFmtId="0" fontId="3" fillId="3" borderId="15" xfId="0" applyFont="1" applyFill="1" applyBorder="1" applyAlignment="1" applyProtection="1">
      <alignment horizontal="center" vertical="center" shrinkToFit="1"/>
      <protection locked="0"/>
    </xf>
    <xf numFmtId="0" fontId="3" fillId="3" borderId="15" xfId="0" applyFont="1" applyFill="1" applyBorder="1" applyAlignment="1" applyProtection="1">
      <alignment vertical="center" shrinkToFit="1"/>
      <protection locked="0"/>
    </xf>
    <xf numFmtId="3" fontId="3" fillId="3" borderId="15" xfId="0" applyNumberFormat="1" applyFont="1" applyFill="1" applyBorder="1" applyAlignment="1" applyProtection="1">
      <alignment horizontal="right" vertical="center" shrinkToFit="1"/>
      <protection locked="0"/>
    </xf>
    <xf numFmtId="0" fontId="3" fillId="3" borderId="16" xfId="0" applyFont="1" applyFill="1" applyBorder="1" applyAlignment="1" applyProtection="1">
      <alignment vertical="center" shrinkToFit="1"/>
      <protection locked="0"/>
    </xf>
    <xf numFmtId="3" fontId="3" fillId="3" borderId="16" xfId="0" applyNumberFormat="1" applyFont="1" applyFill="1" applyBorder="1" applyAlignment="1" applyProtection="1">
      <alignment horizontal="right" vertical="center" shrinkToFit="1"/>
      <protection locked="0"/>
    </xf>
    <xf numFmtId="0" fontId="3" fillId="0" borderId="10" xfId="0" applyFont="1" applyBorder="1" applyProtection="1">
      <protection locked="0"/>
    </xf>
    <xf numFmtId="0" fontId="3" fillId="3" borderId="0" xfId="0" applyFont="1" applyFill="1" applyBorder="1" applyAlignment="1" applyProtection="1">
      <alignment horizontal="center"/>
      <protection locked="0"/>
    </xf>
    <xf numFmtId="0" fontId="3" fillId="0" borderId="11" xfId="0" applyFont="1" applyBorder="1" applyProtection="1">
      <protection locked="0"/>
    </xf>
    <xf numFmtId="3" fontId="3" fillId="3" borderId="15" xfId="0" applyNumberFormat="1" applyFont="1" applyFill="1" applyBorder="1" applyAlignment="1" applyProtection="1">
      <alignment horizontal="right" vertical="center" indent="1" shrinkToFit="1"/>
      <protection locked="0"/>
    </xf>
    <xf numFmtId="3" fontId="3" fillId="3" borderId="16" xfId="0" applyNumberFormat="1" applyFont="1" applyFill="1" applyBorder="1" applyAlignment="1" applyProtection="1">
      <alignment horizontal="right" vertical="center" indent="1" shrinkToFit="1"/>
      <protection locked="0"/>
    </xf>
    <xf numFmtId="0" fontId="3" fillId="3" borderId="18" xfId="0" applyFont="1" applyFill="1" applyBorder="1" applyAlignment="1" applyProtection="1">
      <alignment horizontal="center"/>
      <protection locked="0"/>
    </xf>
    <xf numFmtId="0" fontId="3" fillId="5" borderId="16" xfId="0" applyFont="1" applyFill="1" applyBorder="1" applyAlignment="1" applyProtection="1">
      <alignment horizontal="center" vertical="center" shrinkToFit="1"/>
      <protection locked="0"/>
    </xf>
    <xf numFmtId="0" fontId="3" fillId="3" borderId="28" xfId="0" applyFont="1" applyFill="1" applyBorder="1" applyAlignment="1" applyProtection="1">
      <alignment horizontal="center" vertical="center" shrinkToFit="1"/>
      <protection locked="0"/>
    </xf>
    <xf numFmtId="0" fontId="3" fillId="6" borderId="28" xfId="0" applyFont="1" applyFill="1" applyBorder="1" applyAlignment="1" applyProtection="1">
      <alignment horizontal="center" vertical="center" shrinkToFit="1"/>
      <protection locked="0"/>
    </xf>
    <xf numFmtId="0" fontId="3" fillId="6" borderId="16" xfId="0" applyFont="1" applyFill="1" applyBorder="1" applyAlignment="1" applyProtection="1">
      <alignment horizontal="center" vertical="center" shrinkToFit="1"/>
      <protection locked="0"/>
    </xf>
    <xf numFmtId="0" fontId="3" fillId="6" borderId="25" xfId="0" applyFont="1" applyFill="1" applyBorder="1" applyAlignment="1" applyProtection="1">
      <alignment horizontal="center" vertical="center" shrinkToFit="1"/>
      <protection locked="0"/>
    </xf>
    <xf numFmtId="0" fontId="3" fillId="0" borderId="28" xfId="0" applyFont="1" applyFill="1" applyBorder="1" applyAlignment="1" applyProtection="1">
      <alignment horizontal="center" vertical="center" shrinkToFit="1"/>
      <protection locked="0"/>
    </xf>
    <xf numFmtId="0" fontId="3" fillId="0" borderId="16" xfId="0" applyFont="1" applyFill="1" applyBorder="1" applyAlignment="1" applyProtection="1">
      <alignment horizontal="center" vertical="center" shrinkToFit="1"/>
      <protection locked="0"/>
    </xf>
    <xf numFmtId="0" fontId="3" fillId="3" borderId="18" xfId="0" applyFont="1" applyFill="1" applyBorder="1" applyAlignment="1" applyProtection="1">
      <alignment horizontal="center" vertical="center" shrinkToFit="1"/>
      <protection locked="0"/>
    </xf>
    <xf numFmtId="0" fontId="3" fillId="0" borderId="25" xfId="0" applyFont="1" applyFill="1" applyBorder="1" applyAlignment="1" applyProtection="1">
      <alignment horizontal="center" vertical="center" shrinkToFit="1"/>
      <protection locked="0"/>
    </xf>
    <xf numFmtId="0" fontId="3" fillId="6" borderId="15" xfId="0" applyFont="1" applyFill="1" applyBorder="1" applyAlignment="1" applyProtection="1">
      <alignment horizontal="center" vertical="center" shrinkToFit="1"/>
      <protection locked="0"/>
    </xf>
    <xf numFmtId="0" fontId="3" fillId="0" borderId="15" xfId="0" applyFont="1" applyFill="1" applyBorder="1" applyAlignment="1" applyProtection="1">
      <alignment horizontal="center" vertical="center" shrinkToFit="1"/>
      <protection locked="0"/>
    </xf>
    <xf numFmtId="0" fontId="3" fillId="0" borderId="17" xfId="0" applyFont="1" applyBorder="1" applyAlignment="1" applyProtection="1">
      <alignment horizontal="center" vertical="center" shrinkToFit="1"/>
      <protection locked="0"/>
    </xf>
    <xf numFmtId="0" fontId="3" fillId="5" borderId="17" xfId="0" applyFont="1" applyFill="1" applyBorder="1" applyAlignment="1" applyProtection="1">
      <alignment horizontal="center" vertical="center" shrinkToFit="1"/>
      <protection locked="0"/>
    </xf>
    <xf numFmtId="0" fontId="3" fillId="6" borderId="17" xfId="0" applyFont="1" applyFill="1" applyBorder="1" applyAlignment="1" applyProtection="1">
      <alignment horizontal="center" vertical="center" shrinkToFit="1"/>
      <protection locked="0"/>
    </xf>
    <xf numFmtId="0" fontId="3" fillId="3" borderId="17" xfId="0" applyFont="1" applyFill="1" applyBorder="1" applyAlignment="1" applyProtection="1">
      <alignment horizontal="center" vertical="center" shrinkToFit="1"/>
      <protection locked="0"/>
    </xf>
    <xf numFmtId="0" fontId="3" fillId="0" borderId="17" xfId="0" applyFont="1" applyFill="1" applyBorder="1" applyAlignment="1" applyProtection="1">
      <alignment horizontal="center" vertical="center" shrinkToFit="1"/>
      <protection locked="0"/>
    </xf>
    <xf numFmtId="0" fontId="15" fillId="3" borderId="15" xfId="0" applyFont="1" applyFill="1" applyBorder="1" applyAlignment="1" applyProtection="1">
      <alignment horizontal="center" vertical="center" shrinkToFit="1"/>
      <protection locked="0"/>
    </xf>
    <xf numFmtId="0" fontId="15" fillId="3" borderId="16" xfId="0" applyFont="1" applyFill="1" applyBorder="1" applyAlignment="1" applyProtection="1">
      <alignment horizontal="center" vertical="center" shrinkToFit="1"/>
      <protection locked="0"/>
    </xf>
    <xf numFmtId="0" fontId="15" fillId="3" borderId="17" xfId="0" applyFont="1" applyFill="1" applyBorder="1" applyAlignment="1" applyProtection="1">
      <alignment horizontal="center" vertical="center" shrinkToFit="1"/>
      <protection locked="0"/>
    </xf>
    <xf numFmtId="0" fontId="15" fillId="0" borderId="15" xfId="0" applyFont="1" applyFill="1" applyBorder="1" applyAlignment="1" applyProtection="1">
      <alignment horizontal="center" vertical="center" shrinkToFit="1"/>
      <protection locked="0"/>
    </xf>
    <xf numFmtId="0" fontId="15" fillId="0" borderId="16" xfId="0" applyFont="1" applyFill="1" applyBorder="1" applyAlignment="1" applyProtection="1">
      <alignment horizontal="center" vertical="center" shrinkToFit="1"/>
      <protection locked="0"/>
    </xf>
    <xf numFmtId="0" fontId="15" fillId="0" borderId="17" xfId="0" applyFont="1" applyFill="1" applyBorder="1" applyAlignment="1" applyProtection="1">
      <alignment horizontal="center" vertical="center" shrinkToFit="1"/>
      <protection locked="0"/>
    </xf>
    <xf numFmtId="0" fontId="3" fillId="5" borderId="15" xfId="0" applyFont="1" applyFill="1" applyBorder="1" applyAlignment="1" applyProtection="1">
      <alignment vertical="center" shrinkToFit="1"/>
      <protection locked="0"/>
    </xf>
    <xf numFmtId="0" fontId="3" fillId="5" borderId="16" xfId="0" applyFont="1" applyFill="1" applyBorder="1" applyAlignment="1" applyProtection="1">
      <alignment vertical="center" shrinkToFit="1"/>
      <protection locked="0"/>
    </xf>
    <xf numFmtId="3" fontId="10" fillId="0" borderId="5" xfId="0" applyNumberFormat="1" applyFont="1" applyBorder="1" applyAlignment="1">
      <alignment vertical="top" shrinkToFit="1"/>
    </xf>
    <xf numFmtId="3" fontId="12" fillId="0" borderId="16" xfId="0" applyNumberFormat="1" applyFont="1" applyBorder="1" applyAlignment="1">
      <alignment vertical="top" shrinkToFit="1"/>
    </xf>
    <xf numFmtId="3" fontId="12" fillId="0" borderId="17" xfId="0" applyNumberFormat="1" applyFont="1" applyBorder="1" applyAlignment="1">
      <alignment vertical="top" shrinkToFit="1"/>
    </xf>
    <xf numFmtId="0" fontId="3" fillId="0" borderId="8" xfId="0" applyFont="1" applyBorder="1" applyAlignment="1">
      <alignment horizontal="centerContinuous" vertical="center" shrinkToFit="1"/>
    </xf>
    <xf numFmtId="0" fontId="15" fillId="0" borderId="8" xfId="0" applyFont="1" applyBorder="1" applyAlignment="1">
      <alignment horizontal="centerContinuous" vertical="center" shrinkToFit="1"/>
    </xf>
    <xf numFmtId="0" fontId="3" fillId="7" borderId="28" xfId="0" applyFont="1" applyFill="1" applyBorder="1" applyAlignment="1" applyProtection="1">
      <alignment horizontal="center" vertical="center" shrinkToFit="1"/>
      <protection locked="0"/>
    </xf>
    <xf numFmtId="0" fontId="3" fillId="7" borderId="16" xfId="0" applyFont="1" applyFill="1" applyBorder="1" applyAlignment="1" applyProtection="1">
      <alignment horizontal="center" vertical="center" shrinkToFit="1"/>
      <protection locked="0"/>
    </xf>
    <xf numFmtId="0" fontId="3" fillId="7" borderId="5" xfId="0" applyFont="1" applyFill="1" applyBorder="1" applyAlignment="1" applyProtection="1">
      <alignment horizontal="center" vertical="center" shrinkToFit="1"/>
      <protection locked="0"/>
    </xf>
    <xf numFmtId="0" fontId="3" fillId="7" borderId="17" xfId="0" applyFont="1" applyFill="1" applyBorder="1" applyAlignment="1" applyProtection="1">
      <alignment horizontal="center" vertical="center" shrinkToFit="1"/>
      <protection locked="0"/>
    </xf>
    <xf numFmtId="3" fontId="12" fillId="2" borderId="28" xfId="0" applyNumberFormat="1" applyFont="1" applyFill="1" applyBorder="1" applyAlignment="1">
      <alignment vertical="top" shrinkToFit="1"/>
    </xf>
    <xf numFmtId="3" fontId="12" fillId="2" borderId="16" xfId="0" applyNumberFormat="1" applyFont="1" applyFill="1" applyBorder="1" applyAlignment="1">
      <alignment vertical="top" shrinkToFit="1"/>
    </xf>
    <xf numFmtId="3" fontId="12" fillId="2" borderId="25" xfId="0" applyNumberFormat="1" applyFont="1" applyFill="1" applyBorder="1" applyAlignment="1">
      <alignment vertical="top" shrinkToFit="1"/>
    </xf>
    <xf numFmtId="3" fontId="12" fillId="2" borderId="17" xfId="0" applyNumberFormat="1" applyFont="1" applyFill="1" applyBorder="1" applyAlignment="1">
      <alignment vertical="top" shrinkToFit="1"/>
    </xf>
    <xf numFmtId="3" fontId="13" fillId="0" borderId="15" xfId="0" applyNumberFormat="1" applyFont="1" applyBorder="1" applyAlignment="1">
      <alignment horizontal="center" shrinkToFit="1"/>
    </xf>
    <xf numFmtId="3" fontId="13" fillId="0" borderId="16" xfId="0" applyNumberFormat="1" applyFont="1" applyBorder="1" applyAlignment="1">
      <alignment horizontal="center" shrinkToFit="1"/>
    </xf>
    <xf numFmtId="3" fontId="13" fillId="0" borderId="17" xfId="0" applyNumberFormat="1" applyFont="1" applyBorder="1" applyAlignment="1">
      <alignment horizontal="center" shrinkToFit="1"/>
    </xf>
    <xf numFmtId="3" fontId="13" fillId="0" borderId="34" xfId="0" applyNumberFormat="1" applyFont="1" applyBorder="1" applyAlignment="1">
      <alignment horizontal="center" shrinkToFit="1"/>
    </xf>
    <xf numFmtId="0" fontId="3" fillId="3" borderId="6" xfId="0" applyFont="1" applyFill="1" applyBorder="1"/>
    <xf numFmtId="0" fontId="3" fillId="5" borderId="6" xfId="0" applyFont="1" applyFill="1" applyBorder="1"/>
    <xf numFmtId="0" fontId="3" fillId="0" borderId="0" xfId="0" applyFont="1" applyAlignment="1">
      <alignment horizontal="center"/>
    </xf>
    <xf numFmtId="0" fontId="3" fillId="0" borderId="6" xfId="0" applyFont="1" applyBorder="1"/>
    <xf numFmtId="0" fontId="10" fillId="0" borderId="6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/>
    </xf>
    <xf numFmtId="3" fontId="13" fillId="0" borderId="15" xfId="0" applyNumberFormat="1" applyFont="1" applyBorder="1" applyAlignment="1">
      <alignment horizontal="center" shrinkToFit="1"/>
    </xf>
    <xf numFmtId="3" fontId="13" fillId="0" borderId="16" xfId="0" applyNumberFormat="1" applyFont="1" applyBorder="1" applyAlignment="1">
      <alignment horizontal="center" shrinkToFit="1"/>
    </xf>
    <xf numFmtId="3" fontId="13" fillId="0" borderId="17" xfId="0" applyNumberFormat="1" applyFont="1" applyBorder="1" applyAlignment="1">
      <alignment horizontal="center" shrinkToFit="1"/>
    </xf>
    <xf numFmtId="3" fontId="13" fillId="0" borderId="35" xfId="0" applyNumberFormat="1" applyFont="1" applyBorder="1" applyAlignment="1">
      <alignment horizontal="center" shrinkToFit="1"/>
    </xf>
    <xf numFmtId="3" fontId="13" fillId="0" borderId="36" xfId="0" applyNumberFormat="1" applyFont="1" applyBorder="1" applyAlignment="1">
      <alignment horizontal="center" shrinkToFit="1"/>
    </xf>
  </cellXfs>
  <cellStyles count="3">
    <cellStyle name="Hyperlink" xfId="1" builtinId="8"/>
    <cellStyle name="ปกติ" xfId="0" builtinId="0"/>
    <cellStyle name="ปกติ 2" xfId="2"/>
  </cellStyles>
  <dxfs count="7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colors>
    <mruColors>
      <color rgb="FFFFCCFF"/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171449</xdr:colOff>
      <xdr:row>8</xdr:row>
      <xdr:rowOff>228600</xdr:rowOff>
    </xdr:from>
    <xdr:to>
      <xdr:col>11</xdr:col>
      <xdr:colOff>470570</xdr:colOff>
      <xdr:row>47</xdr:row>
      <xdr:rowOff>152400</xdr:rowOff>
    </xdr:to>
    <xdr:pic>
      <xdr:nvPicPr>
        <xdr:cNvPr id="2" name="รูปภาพ 1"/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4045"/>
        <a:stretch/>
      </xdr:blipFill>
      <xdr:spPr>
        <a:xfrm>
          <a:off x="171449" y="2362200"/>
          <a:ext cx="7004721" cy="103251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16</xdr:row>
      <xdr:rowOff>0</xdr:rowOff>
    </xdr:from>
    <xdr:ext cx="7392255" cy="966573"/>
    <xdr:sp macro="" textlink="">
      <xdr:nvSpPr>
        <xdr:cNvPr id="2" name="สี่เหลี่ยมผืนผ้า 1"/>
        <xdr:cNvSpPr/>
      </xdr:nvSpPr>
      <xdr:spPr>
        <a:xfrm rot="19550767">
          <a:off x="2171700" y="3705225"/>
          <a:ext cx="7392255" cy="966573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th-TH" sz="54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ตัวอย่างการกรอกข้อมูล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609600</xdr:colOff>
      <xdr:row>9</xdr:row>
      <xdr:rowOff>114300</xdr:rowOff>
    </xdr:from>
    <xdr:ext cx="7392255" cy="966573"/>
    <xdr:sp macro="" textlink="">
      <xdr:nvSpPr>
        <xdr:cNvPr id="2" name="สี่เหลี่ยมผืนผ้า 1"/>
        <xdr:cNvSpPr/>
      </xdr:nvSpPr>
      <xdr:spPr>
        <a:xfrm rot="19550767">
          <a:off x="1647825" y="2895600"/>
          <a:ext cx="7392255" cy="966573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th-TH" sz="54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ตัวอย่างการกรอกข้อมูล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mailto:tuayang@obec.go.th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CCFF"/>
  </sheetPr>
  <dimension ref="A1:C8"/>
  <sheetViews>
    <sheetView topLeftCell="A25" workbookViewId="0"/>
  </sheetViews>
  <sheetFormatPr defaultRowHeight="21"/>
  <cols>
    <col min="1" max="16384" width="9.140625" style="2"/>
  </cols>
  <sheetData>
    <row r="1" spans="1:3">
      <c r="A1" s="17" t="s">
        <v>656</v>
      </c>
    </row>
    <row r="3" spans="1:3">
      <c r="A3" s="2" t="s">
        <v>660</v>
      </c>
    </row>
    <row r="4" spans="1:3">
      <c r="A4" s="2" t="s">
        <v>661</v>
      </c>
    </row>
    <row r="6" spans="1:3">
      <c r="A6" s="314"/>
      <c r="B6" s="313" t="s">
        <v>652</v>
      </c>
      <c r="C6" s="2" t="s">
        <v>655</v>
      </c>
    </row>
    <row r="7" spans="1:3">
      <c r="A7" s="311"/>
      <c r="B7" s="313" t="s">
        <v>652</v>
      </c>
      <c r="C7" s="2" t="s">
        <v>654</v>
      </c>
    </row>
    <row r="8" spans="1:3">
      <c r="A8" s="312"/>
      <c r="B8" s="313" t="s">
        <v>652</v>
      </c>
      <c r="C8" s="2" t="s">
        <v>653</v>
      </c>
    </row>
  </sheetData>
  <printOptions horizontalCentered="1"/>
  <pageMargins left="0.31496062992125984" right="0.31496062992125984" top="0.55118110236220474" bottom="0.35433070866141736" header="0.31496062992125984" footer="0.31496062992125984"/>
  <pageSetup paperSize="9" scale="8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FFCC"/>
  </sheetPr>
  <dimension ref="A1:AB189"/>
  <sheetViews>
    <sheetView topLeftCell="A29" zoomScalePageLayoutView="80" workbookViewId="0">
      <selection sqref="A1:L36"/>
    </sheetView>
  </sheetViews>
  <sheetFormatPr defaultColWidth="9.140625" defaultRowHeight="21"/>
  <cols>
    <col min="1" max="1" width="3.7109375" style="2" customWidth="1"/>
    <col min="2" max="2" width="5.140625" style="2" customWidth="1"/>
    <col min="3" max="3" width="22.7109375" style="2" customWidth="1"/>
    <col min="4" max="4" width="27.7109375" style="2" customWidth="1"/>
    <col min="5" max="5" width="15.7109375" style="2" customWidth="1"/>
    <col min="6" max="8" width="13.7109375" style="2" customWidth="1"/>
    <col min="9" max="9" width="13.5703125" style="2" customWidth="1"/>
    <col min="10" max="11" width="18.5703125" style="2" customWidth="1"/>
    <col min="12" max="26" width="9.140625" style="2"/>
    <col min="27" max="27" width="9.140625" style="2" customWidth="1"/>
    <col min="28" max="16384" width="9.140625" style="2"/>
  </cols>
  <sheetData>
    <row r="1" spans="1:11">
      <c r="A1" s="25" t="s">
        <v>10</v>
      </c>
      <c r="B1" s="25"/>
      <c r="C1" s="25"/>
      <c r="D1" s="25"/>
      <c r="E1" s="25"/>
      <c r="F1" s="25"/>
      <c r="G1" s="25"/>
      <c r="H1" s="25"/>
      <c r="I1" s="25"/>
      <c r="J1" s="25"/>
      <c r="K1" s="25"/>
    </row>
    <row r="2" spans="1:11" s="26" customFormat="1" ht="21.95" customHeight="1">
      <c r="A2" s="75" t="s">
        <v>24</v>
      </c>
      <c r="B2" s="76" t="s">
        <v>25</v>
      </c>
      <c r="C2" s="76"/>
      <c r="F2" s="108"/>
      <c r="H2" s="108" t="str">
        <f>"(ส่งพร้อมหนังสือสำนักงานเขตพื้นที่การศึกษา"&amp;D5&amp;" ที่ "&amp;VLOOKUP(D5,L!A2:H228,8,FALSE)</f>
        <v>(ส่งพร้อมหนังสือสำนักงานเขตพื้นที่การศึกษาประถมศึกษาพัทลุง เขต 2 ที่ ศธ04225/</v>
      </c>
      <c r="I2" s="252" t="s">
        <v>671</v>
      </c>
      <c r="J2" s="111"/>
      <c r="K2" s="68"/>
    </row>
    <row r="3" spans="1:11" s="26" customFormat="1" ht="8.1" customHeight="1">
      <c r="A3" s="75"/>
      <c r="B3" s="76"/>
      <c r="C3" s="76"/>
      <c r="F3" s="108"/>
      <c r="G3" s="108"/>
      <c r="H3" s="108"/>
    </row>
    <row r="4" spans="1:11" s="26" customFormat="1" ht="21.95" customHeight="1">
      <c r="B4" s="64">
        <v>1.1000000000000001</v>
      </c>
      <c r="C4" s="65" t="s">
        <v>26</v>
      </c>
      <c r="D4" s="65"/>
      <c r="E4" s="65"/>
      <c r="F4" s="66"/>
      <c r="G4" s="64" t="s">
        <v>55</v>
      </c>
      <c r="H4" s="65"/>
      <c r="I4" s="65"/>
      <c r="J4" s="65"/>
      <c r="K4" s="66"/>
    </row>
    <row r="5" spans="1:11" s="26" customFormat="1" ht="21.95" customHeight="1">
      <c r="B5" s="67"/>
      <c r="C5" s="110" t="s">
        <v>57</v>
      </c>
      <c r="D5" s="251" t="s">
        <v>189</v>
      </c>
      <c r="E5" s="111"/>
      <c r="F5" s="69"/>
      <c r="G5" s="254" t="s">
        <v>667</v>
      </c>
      <c r="H5" s="68"/>
      <c r="I5" s="68"/>
      <c r="J5" s="68"/>
      <c r="K5" s="69"/>
    </row>
    <row r="6" spans="1:11" s="26" customFormat="1" ht="21.95" customHeight="1">
      <c r="B6" s="67"/>
      <c r="C6" s="110" t="s">
        <v>56</v>
      </c>
      <c r="D6" s="252" t="s">
        <v>668</v>
      </c>
      <c r="E6" s="68"/>
      <c r="F6" s="69"/>
      <c r="G6" s="254" t="s">
        <v>666</v>
      </c>
      <c r="H6" s="68"/>
      <c r="I6" s="68"/>
      <c r="J6" s="68"/>
      <c r="K6" s="69"/>
    </row>
    <row r="7" spans="1:11" s="26" customFormat="1" ht="8.1" customHeight="1">
      <c r="B7" s="70"/>
      <c r="C7" s="85"/>
      <c r="D7" s="85"/>
      <c r="E7" s="27"/>
      <c r="F7" s="71"/>
      <c r="G7" s="70"/>
      <c r="H7" s="27"/>
      <c r="I7" s="27"/>
      <c r="J7" s="27"/>
      <c r="K7" s="71"/>
    </row>
    <row r="8" spans="1:11" s="26" customFormat="1" ht="21.95" customHeight="1">
      <c r="B8" s="67">
        <v>1.3</v>
      </c>
      <c r="C8" s="68" t="s">
        <v>543</v>
      </c>
      <c r="D8" s="117"/>
      <c r="E8" s="253">
        <v>110217909.73999999</v>
      </c>
      <c r="F8" s="69" t="s">
        <v>544</v>
      </c>
      <c r="G8" s="118" t="s">
        <v>545</v>
      </c>
      <c r="H8" s="68"/>
      <c r="I8" s="68"/>
      <c r="J8" s="253">
        <v>756004002.84000003</v>
      </c>
      <c r="K8" s="69" t="s">
        <v>544</v>
      </c>
    </row>
    <row r="9" spans="1:11" s="26" customFormat="1" ht="8.1" customHeight="1">
      <c r="B9" s="70"/>
      <c r="C9" s="85"/>
      <c r="D9" s="85"/>
      <c r="E9" s="27"/>
      <c r="F9" s="71"/>
      <c r="G9" s="70"/>
      <c r="H9" s="27"/>
      <c r="I9" s="27"/>
      <c r="J9" s="27"/>
      <c r="K9" s="71"/>
    </row>
    <row r="10" spans="1:11" s="26" customFormat="1" ht="21.95" customHeight="1">
      <c r="A10" s="75" t="s">
        <v>27</v>
      </c>
      <c r="B10" s="76" t="s">
        <v>542</v>
      </c>
      <c r="C10" s="76"/>
    </row>
    <row r="11" spans="1:11" s="26" customFormat="1" ht="18" customHeight="1">
      <c r="A11" s="2"/>
      <c r="B11" s="28"/>
      <c r="C11" s="77"/>
      <c r="D11" s="29"/>
      <c r="E11" s="30" t="s">
        <v>14</v>
      </c>
      <c r="F11" s="31"/>
      <c r="G11" s="116" t="s">
        <v>12</v>
      </c>
      <c r="H11" s="116"/>
      <c r="I11" s="32"/>
      <c r="J11" s="33" t="s">
        <v>11</v>
      </c>
      <c r="K11" s="34"/>
    </row>
    <row r="12" spans="1:11" s="26" customFormat="1" ht="20.100000000000001" customHeight="1">
      <c r="A12" s="2"/>
      <c r="B12" s="35"/>
      <c r="C12" s="78"/>
      <c r="D12" s="36"/>
      <c r="E12" s="37" t="s">
        <v>535</v>
      </c>
      <c r="F12" s="38" t="s">
        <v>572</v>
      </c>
      <c r="G12" s="39"/>
      <c r="H12" s="40"/>
      <c r="I12" s="103"/>
      <c r="J12" s="41" t="s">
        <v>532</v>
      </c>
      <c r="K12" s="42"/>
    </row>
    <row r="13" spans="1:11" s="26" customFormat="1" ht="20.100000000000001" customHeight="1">
      <c r="A13" s="2"/>
      <c r="B13" s="35"/>
      <c r="C13" s="86" t="s">
        <v>6</v>
      </c>
      <c r="D13" s="62"/>
      <c r="E13" s="37" t="s">
        <v>534</v>
      </c>
      <c r="F13" s="43" t="s">
        <v>4</v>
      </c>
      <c r="G13" s="38" t="s">
        <v>530</v>
      </c>
      <c r="H13" s="39"/>
      <c r="I13" s="43" t="s">
        <v>555</v>
      </c>
      <c r="J13" s="44" t="s">
        <v>53</v>
      </c>
      <c r="K13" s="45"/>
    </row>
    <row r="14" spans="1:11" s="26" customFormat="1" ht="20.100000000000001" customHeight="1">
      <c r="A14" s="2"/>
      <c r="B14" s="46"/>
      <c r="C14" s="79"/>
      <c r="D14" s="47"/>
      <c r="E14" s="48" t="s">
        <v>28</v>
      </c>
      <c r="F14" s="48" t="s">
        <v>30</v>
      </c>
      <c r="G14" s="30" t="s">
        <v>29</v>
      </c>
      <c r="H14" s="30" t="s">
        <v>573</v>
      </c>
      <c r="I14" s="48" t="s">
        <v>293</v>
      </c>
      <c r="J14" s="30" t="s">
        <v>531</v>
      </c>
      <c r="K14" s="30" t="s">
        <v>546</v>
      </c>
    </row>
    <row r="15" spans="1:11" s="26" customFormat="1" ht="20.100000000000001" customHeight="1">
      <c r="A15" s="2"/>
      <c r="B15" s="49">
        <v>2.1</v>
      </c>
      <c r="C15" s="80" t="s">
        <v>31</v>
      </c>
      <c r="D15" s="50"/>
      <c r="E15" s="100"/>
      <c r="F15" s="51"/>
      <c r="G15" s="51"/>
      <c r="H15" s="51"/>
      <c r="I15" s="51"/>
      <c r="J15" s="51"/>
      <c r="K15" s="51"/>
    </row>
    <row r="16" spans="1:11" s="26" customFormat="1" ht="20.100000000000001" customHeight="1">
      <c r="A16" s="2"/>
      <c r="B16" s="52"/>
      <c r="C16" s="81" t="s">
        <v>32</v>
      </c>
      <c r="D16" s="53"/>
      <c r="E16" s="101">
        <f>IF($D$5="","",VLOOKUP($D$5,L!$A$2:$G$228,2,FALSE))</f>
        <v>1</v>
      </c>
      <c r="F16" s="255">
        <v>1</v>
      </c>
      <c r="G16" s="255"/>
      <c r="H16" s="255"/>
      <c r="I16" s="101">
        <f>IF(SUM(F16:H16)=0,".....",SUM(F16:H16))</f>
        <v>1</v>
      </c>
      <c r="J16" s="255">
        <v>0</v>
      </c>
      <c r="K16" s="255">
        <v>0</v>
      </c>
    </row>
    <row r="17" spans="1:28" s="26" customFormat="1" ht="20.100000000000001" customHeight="1">
      <c r="A17" s="2"/>
      <c r="B17" s="52"/>
      <c r="C17" s="81" t="s">
        <v>283</v>
      </c>
      <c r="D17" s="53"/>
      <c r="E17" s="101">
        <f>IF($D$5="","",VLOOKUP($D$5,L!$A$2:$G$228,3,FALSE))</f>
        <v>3</v>
      </c>
      <c r="F17" s="255">
        <v>1</v>
      </c>
      <c r="G17" s="255">
        <v>2</v>
      </c>
      <c r="H17" s="255"/>
      <c r="I17" s="101">
        <f>IF(SUM(F17:H17)=0,".....",SUM(F17:H17))</f>
        <v>3</v>
      </c>
      <c r="J17" s="255">
        <v>0</v>
      </c>
      <c r="K17" s="255">
        <v>0</v>
      </c>
    </row>
    <row r="18" spans="1:28" s="26" customFormat="1" ht="20.100000000000001" customHeight="1">
      <c r="A18" s="2"/>
      <c r="B18" s="52"/>
      <c r="C18" s="81" t="s">
        <v>284</v>
      </c>
      <c r="D18" s="53"/>
      <c r="E18" s="101">
        <f>IF($D$5="","",VLOOKUP($D$5,L!$A$2:$G$228,4,FALSE))</f>
        <v>10</v>
      </c>
      <c r="F18" s="255">
        <v>3</v>
      </c>
      <c r="G18" s="255"/>
      <c r="H18" s="255"/>
      <c r="I18" s="101">
        <f>IF(SUM(F18:H18)=0,".....",SUM(F18:H18))</f>
        <v>3</v>
      </c>
      <c r="J18" s="255">
        <v>0</v>
      </c>
      <c r="K18" s="255">
        <v>0</v>
      </c>
    </row>
    <row r="19" spans="1:28" s="26" customFormat="1" ht="20.100000000000001" customHeight="1">
      <c r="A19" s="2"/>
      <c r="B19" s="52"/>
      <c r="C19" s="81" t="s">
        <v>33</v>
      </c>
      <c r="D19" s="53"/>
      <c r="E19" s="96" t="s">
        <v>34</v>
      </c>
      <c r="F19" s="255">
        <v>0</v>
      </c>
      <c r="G19" s="255">
        <v>0</v>
      </c>
      <c r="H19" s="255">
        <v>0</v>
      </c>
      <c r="I19" s="101" t="str">
        <f>IF(SUM(F19:H19)=0,".....",SUM(F19:H19))</f>
        <v>.....</v>
      </c>
      <c r="J19" s="255">
        <v>0</v>
      </c>
      <c r="K19" s="255">
        <v>0</v>
      </c>
    </row>
    <row r="20" spans="1:28" s="26" customFormat="1" ht="20.100000000000001" customHeight="1">
      <c r="A20" s="2"/>
      <c r="B20" s="54"/>
      <c r="C20" s="82" t="s">
        <v>35</v>
      </c>
      <c r="D20" s="55"/>
      <c r="E20" s="97" t="s">
        <v>34</v>
      </c>
      <c r="F20" s="256">
        <v>0</v>
      </c>
      <c r="G20" s="256">
        <v>0</v>
      </c>
      <c r="H20" s="256">
        <v>0</v>
      </c>
      <c r="I20" s="101" t="str">
        <f>IF(SUM(F20:H20)=0,".....",SUM(F20:H20))</f>
        <v>.....</v>
      </c>
      <c r="J20" s="256">
        <v>0</v>
      </c>
      <c r="K20" s="256">
        <v>0</v>
      </c>
    </row>
    <row r="21" spans="1:28" s="26" customFormat="1" ht="21" customHeight="1">
      <c r="A21" s="2"/>
      <c r="B21" s="72"/>
      <c r="C21" s="83"/>
      <c r="D21" s="73" t="s">
        <v>36</v>
      </c>
      <c r="E21" s="74">
        <f t="shared" ref="E21:K21" si="0">SUM(E16:E20)</f>
        <v>14</v>
      </c>
      <c r="F21" s="74">
        <f>SUM(F16:F20)</f>
        <v>5</v>
      </c>
      <c r="G21" s="74">
        <f t="shared" si="0"/>
        <v>2</v>
      </c>
      <c r="H21" s="74">
        <f t="shared" si="0"/>
        <v>0</v>
      </c>
      <c r="I21" s="74">
        <f>SUM(I16:I20)</f>
        <v>7</v>
      </c>
      <c r="J21" s="74">
        <f t="shared" si="0"/>
        <v>0</v>
      </c>
      <c r="K21" s="74">
        <f t="shared" si="0"/>
        <v>0</v>
      </c>
    </row>
    <row r="22" spans="1:28" s="26" customFormat="1" ht="20.100000000000001" customHeight="1">
      <c r="A22" s="2"/>
      <c r="B22" s="56">
        <v>2.2000000000000002</v>
      </c>
      <c r="C22" s="84" t="s">
        <v>37</v>
      </c>
      <c r="D22" s="57"/>
      <c r="E22" s="58"/>
      <c r="F22" s="58"/>
      <c r="G22" s="58"/>
      <c r="H22" s="58"/>
      <c r="I22" s="58"/>
      <c r="J22" s="58"/>
      <c r="K22" s="58"/>
    </row>
    <row r="23" spans="1:28" s="26" customFormat="1" ht="20.100000000000001" customHeight="1">
      <c r="A23" s="2"/>
      <c r="B23" s="54"/>
      <c r="C23" s="82" t="s">
        <v>38</v>
      </c>
      <c r="D23" s="55"/>
      <c r="E23" s="102">
        <f>IF($D$5="","",VLOOKUP($D$5,L!$A$2:$G$228,5,FALSE))</f>
        <v>19</v>
      </c>
      <c r="F23" s="256">
        <v>12</v>
      </c>
      <c r="G23" s="256">
        <v>4</v>
      </c>
      <c r="H23" s="256">
        <v>0</v>
      </c>
      <c r="I23" s="101">
        <f>IF(SUM(F23:H23)=0,".....",SUM(F23:H23))</f>
        <v>16</v>
      </c>
      <c r="J23" s="256">
        <v>0</v>
      </c>
      <c r="K23" s="256">
        <v>0</v>
      </c>
    </row>
    <row r="24" spans="1:28" s="26" customFormat="1" ht="21" customHeight="1">
      <c r="A24" s="2"/>
      <c r="B24" s="72"/>
      <c r="C24" s="83"/>
      <c r="D24" s="73" t="s">
        <v>39</v>
      </c>
      <c r="E24" s="74">
        <f>SUM(E23)</f>
        <v>19</v>
      </c>
      <c r="F24" s="74">
        <f>SUM(F23)</f>
        <v>12</v>
      </c>
      <c r="G24" s="74">
        <f t="shared" ref="G24:K24" si="1">SUM(G23)</f>
        <v>4</v>
      </c>
      <c r="H24" s="74">
        <f t="shared" si="1"/>
        <v>0</v>
      </c>
      <c r="I24" s="74">
        <f t="shared" si="1"/>
        <v>16</v>
      </c>
      <c r="J24" s="74">
        <f t="shared" si="1"/>
        <v>0</v>
      </c>
      <c r="K24" s="74">
        <f t="shared" si="1"/>
        <v>0</v>
      </c>
    </row>
    <row r="25" spans="1:28" s="26" customFormat="1" ht="20.100000000000001" customHeight="1">
      <c r="A25" s="2"/>
      <c r="B25" s="56">
        <v>2.2999999999999998</v>
      </c>
      <c r="C25" s="84" t="s">
        <v>40</v>
      </c>
      <c r="D25" s="57"/>
      <c r="E25" s="58"/>
      <c r="F25" s="58"/>
      <c r="G25" s="58"/>
      <c r="H25" s="58"/>
      <c r="I25" s="58"/>
      <c r="J25" s="58"/>
      <c r="K25" s="58"/>
    </row>
    <row r="26" spans="1:28" s="26" customFormat="1" ht="20.100000000000001" customHeight="1">
      <c r="A26" s="2"/>
      <c r="B26" s="52"/>
      <c r="C26" s="81" t="s">
        <v>569</v>
      </c>
      <c r="D26" s="53"/>
      <c r="E26" s="101">
        <f>IF($D$5="","",VLOOKUP($D$5,L!$A$2:$G$228,6,FALSE))</f>
        <v>60</v>
      </c>
      <c r="F26" s="255">
        <v>42</v>
      </c>
      <c r="G26" s="255">
        <v>5</v>
      </c>
      <c r="H26" s="255">
        <v>0</v>
      </c>
      <c r="I26" s="101">
        <f>IF(SUM(F26:H26)=0,".....",SUM(F26:H26))</f>
        <v>47</v>
      </c>
      <c r="J26" s="255">
        <v>0</v>
      </c>
      <c r="K26" s="255">
        <v>1</v>
      </c>
    </row>
    <row r="27" spans="1:28" s="26" customFormat="1" ht="20.100000000000001" customHeight="1">
      <c r="A27" s="2"/>
      <c r="B27" s="52"/>
      <c r="C27" s="81" t="s">
        <v>570</v>
      </c>
      <c r="D27" s="53"/>
      <c r="E27" s="96" t="s">
        <v>34</v>
      </c>
      <c r="F27" s="255">
        <v>0</v>
      </c>
      <c r="G27" s="255">
        <v>0</v>
      </c>
      <c r="H27" s="255">
        <v>0</v>
      </c>
      <c r="I27" s="101" t="str">
        <f>IF(SUM(F27:H27)=0,".....",SUM(F27:H27))</f>
        <v>.....</v>
      </c>
      <c r="J27" s="255">
        <v>0</v>
      </c>
      <c r="K27" s="255">
        <v>0</v>
      </c>
    </row>
    <row r="28" spans="1:28" s="26" customFormat="1" ht="20.100000000000001" customHeight="1">
      <c r="A28" s="2"/>
      <c r="B28" s="54"/>
      <c r="C28" s="82" t="s">
        <v>41</v>
      </c>
      <c r="D28" s="55"/>
      <c r="E28" s="97" t="s">
        <v>34</v>
      </c>
      <c r="F28" s="256">
        <v>0</v>
      </c>
      <c r="G28" s="256">
        <v>0</v>
      </c>
      <c r="H28" s="256">
        <v>0</v>
      </c>
      <c r="I28" s="101" t="str">
        <f>IF(SUM(F28:H28)=0,".....",SUM(F28:H28))</f>
        <v>.....</v>
      </c>
      <c r="J28" s="256">
        <v>0</v>
      </c>
      <c r="K28" s="256">
        <v>0</v>
      </c>
    </row>
    <row r="29" spans="1:28" s="26" customFormat="1" ht="21" customHeight="1">
      <c r="A29" s="2"/>
      <c r="B29" s="72"/>
      <c r="C29" s="83"/>
      <c r="D29" s="73" t="s">
        <v>42</v>
      </c>
      <c r="E29" s="74">
        <f>SUM(E26:E28)</f>
        <v>60</v>
      </c>
      <c r="F29" s="74">
        <f>SUM(F26:F28)</f>
        <v>42</v>
      </c>
      <c r="G29" s="74">
        <f t="shared" ref="G29:K29" si="2">SUM(G26:G28)</f>
        <v>5</v>
      </c>
      <c r="H29" s="74">
        <f>SUM(H26:H28)</f>
        <v>0</v>
      </c>
      <c r="I29" s="74">
        <f>SUM(I26:I28)</f>
        <v>47</v>
      </c>
      <c r="J29" s="74">
        <f t="shared" si="2"/>
        <v>0</v>
      </c>
      <c r="K29" s="74">
        <f t="shared" si="2"/>
        <v>1</v>
      </c>
    </row>
    <row r="30" spans="1:28" s="26" customFormat="1" ht="21" customHeight="1" thickBot="1">
      <c r="A30" s="2"/>
      <c r="B30" s="242"/>
      <c r="C30" s="243"/>
      <c r="D30" s="244" t="s">
        <v>631</v>
      </c>
      <c r="E30" s="245">
        <f>SUM(E21,E24,E29)</f>
        <v>93</v>
      </c>
      <c r="F30" s="245">
        <f t="shared" ref="F30:K30" si="3">SUM(F21,F24,F29)</f>
        <v>59</v>
      </c>
      <c r="G30" s="245">
        <f t="shared" si="3"/>
        <v>11</v>
      </c>
      <c r="H30" s="245">
        <f t="shared" si="3"/>
        <v>0</v>
      </c>
      <c r="I30" s="245">
        <f t="shared" si="3"/>
        <v>70</v>
      </c>
      <c r="J30" s="245">
        <f t="shared" si="3"/>
        <v>0</v>
      </c>
      <c r="K30" s="245">
        <f t="shared" si="3"/>
        <v>1</v>
      </c>
    </row>
    <row r="31" spans="1:28" ht="9.9499999999999993" customHeight="1" thickTop="1">
      <c r="AA31" s="26"/>
      <c r="AB31" s="26"/>
    </row>
    <row r="32" spans="1:28" ht="21.95" customHeight="1">
      <c r="A32" s="247" t="s">
        <v>0</v>
      </c>
      <c r="B32" s="159"/>
      <c r="C32" s="248" t="s">
        <v>636</v>
      </c>
      <c r="J32" s="59" t="s">
        <v>571</v>
      </c>
      <c r="K32" s="60"/>
      <c r="AA32" s="26"/>
    </row>
    <row r="33" spans="1:27" ht="21" customHeight="1">
      <c r="A33" s="159"/>
      <c r="B33" s="159"/>
      <c r="C33" s="248" t="s">
        <v>637</v>
      </c>
      <c r="J33" s="257" t="s">
        <v>52</v>
      </c>
      <c r="K33" s="258"/>
      <c r="AA33" s="26"/>
    </row>
    <row r="34" spans="1:27" ht="21" customHeight="1">
      <c r="A34" s="159"/>
      <c r="B34" s="159"/>
      <c r="C34" s="159" t="s">
        <v>638</v>
      </c>
      <c r="J34" s="257" t="s">
        <v>665</v>
      </c>
      <c r="K34" s="258"/>
      <c r="AA34" s="26"/>
    </row>
    <row r="35" spans="1:27" ht="21" customHeight="1">
      <c r="J35" s="44" t="s">
        <v>17</v>
      </c>
      <c r="K35" s="45"/>
      <c r="AA35" s="26"/>
    </row>
    <row r="36" spans="1:27">
      <c r="AA36" s="26"/>
    </row>
    <row r="37" spans="1:27">
      <c r="AA37" s="26"/>
    </row>
    <row r="38" spans="1:27">
      <c r="AA38" s="26"/>
    </row>
    <row r="39" spans="1:27">
      <c r="AA39" s="26"/>
    </row>
    <row r="40" spans="1:27">
      <c r="AA40" s="26"/>
    </row>
    <row r="41" spans="1:27">
      <c r="AA41" s="26"/>
    </row>
    <row r="42" spans="1:27">
      <c r="AA42" s="26"/>
    </row>
    <row r="43" spans="1:27">
      <c r="AA43" s="26"/>
    </row>
    <row r="44" spans="1:27">
      <c r="AA44" s="26"/>
    </row>
    <row r="45" spans="1:27">
      <c r="AA45" s="26"/>
    </row>
    <row r="46" spans="1:27">
      <c r="AA46" s="26"/>
    </row>
    <row r="47" spans="1:27">
      <c r="AA47" s="26"/>
    </row>
    <row r="48" spans="1:27">
      <c r="AA48" s="26"/>
    </row>
    <row r="49" spans="27:27">
      <c r="AA49" s="26"/>
    </row>
    <row r="50" spans="27:27">
      <c r="AA50" s="26"/>
    </row>
    <row r="51" spans="27:27">
      <c r="AA51" s="26"/>
    </row>
    <row r="52" spans="27:27">
      <c r="AA52" s="26"/>
    </row>
    <row r="53" spans="27:27">
      <c r="AA53" s="26"/>
    </row>
    <row r="54" spans="27:27">
      <c r="AA54" s="26"/>
    </row>
    <row r="55" spans="27:27">
      <c r="AA55" s="26"/>
    </row>
    <row r="56" spans="27:27">
      <c r="AA56" s="26"/>
    </row>
    <row r="57" spans="27:27">
      <c r="AA57" s="26"/>
    </row>
    <row r="58" spans="27:27">
      <c r="AA58" s="26"/>
    </row>
    <row r="59" spans="27:27">
      <c r="AA59" s="26"/>
    </row>
    <row r="60" spans="27:27">
      <c r="AA60" s="26"/>
    </row>
    <row r="61" spans="27:27">
      <c r="AA61" s="26"/>
    </row>
    <row r="62" spans="27:27">
      <c r="AA62" s="26"/>
    </row>
    <row r="63" spans="27:27">
      <c r="AA63" s="26"/>
    </row>
    <row r="64" spans="27:27">
      <c r="AA64" s="26"/>
    </row>
    <row r="65" spans="27:27">
      <c r="AA65" s="26"/>
    </row>
    <row r="66" spans="27:27">
      <c r="AA66" s="26"/>
    </row>
    <row r="67" spans="27:27">
      <c r="AA67" s="26"/>
    </row>
    <row r="68" spans="27:27">
      <c r="AA68" s="26"/>
    </row>
    <row r="69" spans="27:27">
      <c r="AA69" s="26"/>
    </row>
    <row r="70" spans="27:27">
      <c r="AA70" s="26"/>
    </row>
    <row r="71" spans="27:27">
      <c r="AA71" s="26"/>
    </row>
    <row r="72" spans="27:27">
      <c r="AA72" s="26"/>
    </row>
    <row r="73" spans="27:27">
      <c r="AA73" s="26"/>
    </row>
    <row r="74" spans="27:27">
      <c r="AA74" s="26"/>
    </row>
    <row r="75" spans="27:27">
      <c r="AA75" s="26"/>
    </row>
    <row r="76" spans="27:27">
      <c r="AA76" s="26"/>
    </row>
    <row r="77" spans="27:27">
      <c r="AA77" s="26"/>
    </row>
    <row r="78" spans="27:27">
      <c r="AA78" s="26"/>
    </row>
    <row r="79" spans="27:27">
      <c r="AA79" s="26"/>
    </row>
    <row r="80" spans="27:27">
      <c r="AA80" s="26"/>
    </row>
    <row r="81" spans="27:27">
      <c r="AA81" s="26"/>
    </row>
    <row r="82" spans="27:27">
      <c r="AA82" s="26"/>
    </row>
    <row r="83" spans="27:27">
      <c r="AA83" s="26"/>
    </row>
    <row r="84" spans="27:27">
      <c r="AA84" s="26"/>
    </row>
    <row r="85" spans="27:27">
      <c r="AA85" s="26"/>
    </row>
    <row r="86" spans="27:27">
      <c r="AA86" s="26"/>
    </row>
    <row r="87" spans="27:27">
      <c r="AA87" s="26"/>
    </row>
    <row r="88" spans="27:27">
      <c r="AA88" s="26"/>
    </row>
    <row r="89" spans="27:27">
      <c r="AA89" s="26"/>
    </row>
    <row r="90" spans="27:27">
      <c r="AA90" s="26"/>
    </row>
    <row r="91" spans="27:27">
      <c r="AA91" s="26"/>
    </row>
    <row r="92" spans="27:27">
      <c r="AA92" s="26"/>
    </row>
    <row r="93" spans="27:27">
      <c r="AA93" s="26"/>
    </row>
    <row r="94" spans="27:27">
      <c r="AA94" s="26"/>
    </row>
    <row r="95" spans="27:27">
      <c r="AA95" s="26"/>
    </row>
    <row r="96" spans="27:27">
      <c r="AA96" s="26"/>
    </row>
    <row r="97" spans="27:27">
      <c r="AA97" s="26"/>
    </row>
    <row r="98" spans="27:27">
      <c r="AA98" s="26"/>
    </row>
    <row r="99" spans="27:27">
      <c r="AA99" s="26"/>
    </row>
    <row r="100" spans="27:27">
      <c r="AA100" s="26"/>
    </row>
    <row r="101" spans="27:27">
      <c r="AA101" s="26"/>
    </row>
    <row r="102" spans="27:27">
      <c r="AA102" s="26"/>
    </row>
    <row r="103" spans="27:27">
      <c r="AA103" s="26"/>
    </row>
    <row r="104" spans="27:27">
      <c r="AA104" s="26"/>
    </row>
    <row r="105" spans="27:27">
      <c r="AA105" s="26"/>
    </row>
    <row r="106" spans="27:27">
      <c r="AA106" s="26"/>
    </row>
    <row r="107" spans="27:27">
      <c r="AA107" s="26"/>
    </row>
    <row r="108" spans="27:27">
      <c r="AA108" s="26"/>
    </row>
    <row r="109" spans="27:27">
      <c r="AA109" s="26"/>
    </row>
    <row r="110" spans="27:27">
      <c r="AA110" s="26"/>
    </row>
    <row r="111" spans="27:27">
      <c r="AA111" s="26"/>
    </row>
    <row r="112" spans="27:27">
      <c r="AA112" s="26"/>
    </row>
    <row r="113" spans="27:27">
      <c r="AA113" s="26"/>
    </row>
    <row r="114" spans="27:27">
      <c r="AA114" s="26"/>
    </row>
    <row r="115" spans="27:27">
      <c r="AA115" s="26"/>
    </row>
    <row r="116" spans="27:27">
      <c r="AA116" s="26"/>
    </row>
    <row r="117" spans="27:27">
      <c r="AA117" s="26"/>
    </row>
    <row r="118" spans="27:27">
      <c r="AA118" s="26"/>
    </row>
    <row r="119" spans="27:27">
      <c r="AA119" s="26"/>
    </row>
    <row r="120" spans="27:27">
      <c r="AA120" s="26"/>
    </row>
    <row r="121" spans="27:27">
      <c r="AA121" s="26"/>
    </row>
    <row r="122" spans="27:27">
      <c r="AA122" s="26"/>
    </row>
    <row r="123" spans="27:27">
      <c r="AA123" s="26"/>
    </row>
    <row r="124" spans="27:27">
      <c r="AA124" s="26"/>
    </row>
    <row r="125" spans="27:27">
      <c r="AA125" s="26"/>
    </row>
    <row r="126" spans="27:27">
      <c r="AA126" s="26"/>
    </row>
    <row r="127" spans="27:27">
      <c r="AA127" s="26"/>
    </row>
    <row r="128" spans="27:27">
      <c r="AA128" s="26"/>
    </row>
    <row r="129" spans="27:27">
      <c r="AA129" s="26"/>
    </row>
    <row r="130" spans="27:27">
      <c r="AA130" s="26"/>
    </row>
    <row r="131" spans="27:27">
      <c r="AA131" s="26"/>
    </row>
    <row r="132" spans="27:27">
      <c r="AA132" s="26"/>
    </row>
    <row r="133" spans="27:27">
      <c r="AA133" s="26"/>
    </row>
    <row r="134" spans="27:27">
      <c r="AA134" s="26"/>
    </row>
    <row r="135" spans="27:27">
      <c r="AA135" s="26"/>
    </row>
    <row r="136" spans="27:27">
      <c r="AA136" s="26"/>
    </row>
    <row r="137" spans="27:27">
      <c r="AA137" s="26"/>
    </row>
    <row r="138" spans="27:27">
      <c r="AA138" s="26"/>
    </row>
    <row r="139" spans="27:27">
      <c r="AA139" s="26"/>
    </row>
    <row r="140" spans="27:27">
      <c r="AA140" s="26"/>
    </row>
    <row r="141" spans="27:27">
      <c r="AA141" s="26"/>
    </row>
    <row r="142" spans="27:27">
      <c r="AA142" s="26"/>
    </row>
    <row r="143" spans="27:27">
      <c r="AA143" s="26"/>
    </row>
    <row r="144" spans="27:27">
      <c r="AA144" s="26"/>
    </row>
    <row r="145" spans="27:27">
      <c r="AA145" s="26"/>
    </row>
    <row r="146" spans="27:27">
      <c r="AA146" s="26"/>
    </row>
    <row r="147" spans="27:27">
      <c r="AA147" s="26"/>
    </row>
    <row r="148" spans="27:27">
      <c r="AA148" s="26"/>
    </row>
    <row r="149" spans="27:27">
      <c r="AA149" s="26"/>
    </row>
    <row r="150" spans="27:27">
      <c r="AA150" s="26"/>
    </row>
    <row r="151" spans="27:27">
      <c r="AA151" s="26"/>
    </row>
    <row r="152" spans="27:27">
      <c r="AA152" s="26"/>
    </row>
    <row r="153" spans="27:27">
      <c r="AA153" s="26"/>
    </row>
    <row r="154" spans="27:27">
      <c r="AA154" s="26"/>
    </row>
    <row r="155" spans="27:27">
      <c r="AA155" s="26"/>
    </row>
    <row r="156" spans="27:27">
      <c r="AA156" s="26"/>
    </row>
    <row r="157" spans="27:27">
      <c r="AA157" s="26"/>
    </row>
    <row r="158" spans="27:27">
      <c r="AA158" s="26"/>
    </row>
    <row r="159" spans="27:27">
      <c r="AA159" s="26"/>
    </row>
    <row r="160" spans="27:27">
      <c r="AA160" s="26"/>
    </row>
    <row r="161" spans="27:27">
      <c r="AA161" s="26"/>
    </row>
    <row r="162" spans="27:27">
      <c r="AA162" s="26"/>
    </row>
    <row r="163" spans="27:27">
      <c r="AA163" s="26"/>
    </row>
    <row r="164" spans="27:27">
      <c r="AA164" s="26"/>
    </row>
    <row r="165" spans="27:27">
      <c r="AA165" s="26"/>
    </row>
    <row r="166" spans="27:27">
      <c r="AA166" s="26"/>
    </row>
    <row r="167" spans="27:27">
      <c r="AA167" s="26"/>
    </row>
    <row r="168" spans="27:27">
      <c r="AA168" s="26"/>
    </row>
    <row r="169" spans="27:27">
      <c r="AA169" s="26"/>
    </row>
    <row r="170" spans="27:27">
      <c r="AA170" s="26"/>
    </row>
    <row r="171" spans="27:27">
      <c r="AA171" s="26"/>
    </row>
    <row r="172" spans="27:27">
      <c r="AA172" s="26"/>
    </row>
    <row r="173" spans="27:27">
      <c r="AA173" s="26"/>
    </row>
    <row r="174" spans="27:27">
      <c r="AA174" s="26"/>
    </row>
    <row r="175" spans="27:27">
      <c r="AA175" s="26"/>
    </row>
    <row r="176" spans="27:27">
      <c r="AA176" s="26"/>
    </row>
    <row r="177" spans="27:27">
      <c r="AA177" s="26"/>
    </row>
    <row r="178" spans="27:27">
      <c r="AA178" s="26"/>
    </row>
    <row r="179" spans="27:27">
      <c r="AA179" s="26"/>
    </row>
    <row r="180" spans="27:27">
      <c r="AA180" s="26"/>
    </row>
    <row r="181" spans="27:27">
      <c r="AA181" s="26"/>
    </row>
    <row r="182" spans="27:27">
      <c r="AA182" s="26"/>
    </row>
    <row r="183" spans="27:27">
      <c r="AA183" s="26"/>
    </row>
    <row r="184" spans="27:27">
      <c r="AA184" s="26"/>
    </row>
    <row r="185" spans="27:27">
      <c r="AA185" s="26"/>
    </row>
    <row r="186" spans="27:27">
      <c r="AA186" s="26"/>
    </row>
    <row r="187" spans="27:27">
      <c r="AA187" s="26"/>
    </row>
    <row r="188" spans="27:27">
      <c r="AA188" s="26"/>
    </row>
    <row r="189" spans="27:27">
      <c r="AA189" s="26"/>
    </row>
  </sheetData>
  <sheetProtection sheet="1" objects="1" scenarios="1"/>
  <dataValidations count="1">
    <dataValidation type="list" allowBlank="1" showInputMessage="1" showErrorMessage="1" sqref="D5">
      <formula1>สพท</formula1>
    </dataValidation>
  </dataValidations>
  <printOptions horizontalCentered="1" verticalCentered="1"/>
  <pageMargins left="0.23622047244094491" right="0.23622047244094491" top="0.19685039370078741" bottom="0.11811023622047245" header="0.19685039370078741" footer="0.19685039370078741"/>
  <pageSetup paperSize="9" scale="85" orientation="landscape" r:id="rId1"/>
  <headerFooter>
    <oddHeader>&amp;R&amp;"TH SarabunPSK,ธรรมดา"แบบ คปร-สพฐ 5  (บุคลากรฯ ในสำนักงาน)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FFCC"/>
  </sheetPr>
  <dimension ref="A1:L24"/>
  <sheetViews>
    <sheetView topLeftCell="A9" zoomScalePageLayoutView="80" workbookViewId="0">
      <selection sqref="A1:L24"/>
    </sheetView>
  </sheetViews>
  <sheetFormatPr defaultColWidth="9.140625" defaultRowHeight="21"/>
  <cols>
    <col min="1" max="1" width="6.42578125" style="2" customWidth="1"/>
    <col min="2" max="2" width="8.28515625" style="2" customWidth="1"/>
    <col min="3" max="3" width="30.7109375" style="2" customWidth="1"/>
    <col min="4" max="4" width="14.7109375" style="2" customWidth="1"/>
    <col min="5" max="5" width="15.7109375" style="2" customWidth="1"/>
    <col min="6" max="6" width="10.7109375" style="2" customWidth="1"/>
    <col min="7" max="7" width="8.28515625" style="2" customWidth="1"/>
    <col min="8" max="8" width="30.7109375" style="2" customWidth="1"/>
    <col min="9" max="9" width="14.7109375" style="2" customWidth="1"/>
    <col min="10" max="10" width="15.7109375" style="2" customWidth="1"/>
    <col min="11" max="11" width="10.7109375" style="2" customWidth="1"/>
    <col min="12" max="12" width="16.7109375" style="2" customWidth="1"/>
    <col min="13" max="16384" width="9.140625" style="2"/>
  </cols>
  <sheetData>
    <row r="1" spans="1:12" ht="21" customHeight="1">
      <c r="A1" s="1" t="s">
        <v>566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21" customHeight="1">
      <c r="A2" s="1" t="str">
        <f>'คปร-สพฐ 5 (สนง)'!C5&amp;'คปร-สพฐ 5 (สนง)'!D5</f>
        <v>สำนักงานเขตพื้นที่การศึกษาประถมศึกษาพัทลุง เขต 2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ht="21" customHeight="1">
      <c r="A3" s="1" t="str">
        <f>'คปร-สพฐ 5 (สนง)'!H2&amp;'คปร-สพฐ 5 (สนง)'!I2</f>
        <v>(ส่งพร้อมหนังสือสำนักงานเขตพื้นที่การศึกษาประถมศึกษาพัทลุง เขต 2 ที่ ศธ04225/2554. ลงวันที่ 29    ตุลาคม 2557)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 ht="21" customHeight="1"/>
    <row r="5" spans="1:12">
      <c r="A5" s="3" t="s">
        <v>1</v>
      </c>
      <c r="B5" s="4" t="s">
        <v>632</v>
      </c>
      <c r="C5" s="5"/>
      <c r="D5" s="5"/>
      <c r="E5" s="5"/>
      <c r="F5" s="6"/>
      <c r="G5" s="4" t="s">
        <v>633</v>
      </c>
      <c r="H5" s="5"/>
      <c r="I5" s="5"/>
      <c r="J5" s="5"/>
      <c r="K5" s="6"/>
      <c r="L5" s="3"/>
    </row>
    <row r="6" spans="1:12" ht="42">
      <c r="A6" s="7" t="s">
        <v>13</v>
      </c>
      <c r="B6" s="113" t="s">
        <v>15</v>
      </c>
      <c r="C6" s="114" t="s">
        <v>533</v>
      </c>
      <c r="D6" s="113" t="s">
        <v>6</v>
      </c>
      <c r="E6" s="113" t="s">
        <v>646</v>
      </c>
      <c r="F6" s="113" t="s">
        <v>639</v>
      </c>
      <c r="G6" s="113" t="s">
        <v>15</v>
      </c>
      <c r="H6" s="114" t="s">
        <v>533</v>
      </c>
      <c r="I6" s="113" t="s">
        <v>6</v>
      </c>
      <c r="J6" s="113" t="s">
        <v>646</v>
      </c>
      <c r="K6" s="113" t="s">
        <v>639</v>
      </c>
      <c r="L6" s="7" t="s">
        <v>0</v>
      </c>
    </row>
    <row r="7" spans="1:12" ht="21" customHeight="1">
      <c r="A7" s="259"/>
      <c r="B7" s="259"/>
      <c r="C7" s="292"/>
      <c r="D7" s="270"/>
      <c r="E7" s="270"/>
      <c r="F7" s="261"/>
      <c r="G7" s="259"/>
      <c r="H7" s="292"/>
      <c r="I7" s="270"/>
      <c r="J7" s="270"/>
      <c r="K7" s="261"/>
      <c r="L7" s="260"/>
    </row>
    <row r="8" spans="1:12" ht="21" customHeight="1">
      <c r="A8" s="255"/>
      <c r="B8" s="255"/>
      <c r="C8" s="293"/>
      <c r="D8" s="270"/>
      <c r="E8" s="270"/>
      <c r="F8" s="263"/>
      <c r="G8" s="255"/>
      <c r="H8" s="293"/>
      <c r="I8" s="270"/>
      <c r="J8" s="270"/>
      <c r="K8" s="263"/>
      <c r="L8" s="262"/>
    </row>
    <row r="9" spans="1:12" ht="21" customHeight="1">
      <c r="A9" s="255"/>
      <c r="B9" s="255"/>
      <c r="C9" s="293"/>
      <c r="D9" s="270"/>
      <c r="E9" s="270"/>
      <c r="F9" s="263"/>
      <c r="G9" s="255"/>
      <c r="H9" s="293"/>
      <c r="I9" s="270"/>
      <c r="J9" s="270"/>
      <c r="K9" s="263"/>
      <c r="L9" s="262"/>
    </row>
    <row r="10" spans="1:12" ht="21" customHeight="1">
      <c r="A10" s="255"/>
      <c r="B10" s="255"/>
      <c r="C10" s="293"/>
      <c r="D10" s="270"/>
      <c r="E10" s="270"/>
      <c r="F10" s="263"/>
      <c r="G10" s="255"/>
      <c r="H10" s="293"/>
      <c r="I10" s="270"/>
      <c r="J10" s="270"/>
      <c r="K10" s="263"/>
      <c r="L10" s="262"/>
    </row>
    <row r="11" spans="1:12" ht="21" customHeight="1">
      <c r="A11" s="255"/>
      <c r="B11" s="255"/>
      <c r="C11" s="293"/>
      <c r="D11" s="270"/>
      <c r="E11" s="270"/>
      <c r="F11" s="263"/>
      <c r="G11" s="255"/>
      <c r="H11" s="293"/>
      <c r="I11" s="270"/>
      <c r="J11" s="270"/>
      <c r="K11" s="263"/>
      <c r="L11" s="262"/>
    </row>
    <row r="12" spans="1:12" ht="21" customHeight="1">
      <c r="A12" s="255"/>
      <c r="B12" s="255"/>
      <c r="C12" s="293"/>
      <c r="D12" s="270"/>
      <c r="E12" s="270"/>
      <c r="F12" s="263"/>
      <c r="G12" s="255"/>
      <c r="H12" s="293"/>
      <c r="I12" s="270"/>
      <c r="J12" s="270"/>
      <c r="K12" s="263"/>
      <c r="L12" s="262"/>
    </row>
    <row r="13" spans="1:12" ht="21" customHeight="1">
      <c r="A13" s="255"/>
      <c r="B13" s="255"/>
      <c r="C13" s="293"/>
      <c r="D13" s="270"/>
      <c r="E13" s="270"/>
      <c r="F13" s="263"/>
      <c r="G13" s="255"/>
      <c r="H13" s="293"/>
      <c r="I13" s="270"/>
      <c r="J13" s="270"/>
      <c r="K13" s="263"/>
      <c r="L13" s="262"/>
    </row>
    <row r="14" spans="1:12" ht="21" customHeight="1">
      <c r="A14" s="255"/>
      <c r="B14" s="255"/>
      <c r="C14" s="293"/>
      <c r="D14" s="270"/>
      <c r="E14" s="270"/>
      <c r="F14" s="263"/>
      <c r="G14" s="255"/>
      <c r="H14" s="293"/>
      <c r="I14" s="270"/>
      <c r="J14" s="270"/>
      <c r="K14" s="263"/>
      <c r="L14" s="262"/>
    </row>
    <row r="15" spans="1:12" ht="21" customHeight="1">
      <c r="A15" s="255"/>
      <c r="B15" s="255"/>
      <c r="C15" s="293"/>
      <c r="D15" s="270"/>
      <c r="E15" s="270"/>
      <c r="F15" s="263"/>
      <c r="G15" s="255"/>
      <c r="H15" s="293"/>
      <c r="I15" s="270"/>
      <c r="J15" s="270"/>
      <c r="K15" s="263"/>
      <c r="L15" s="262"/>
    </row>
    <row r="16" spans="1:12" ht="21" customHeight="1">
      <c r="A16" s="90"/>
      <c r="B16" s="90"/>
      <c r="C16" s="22"/>
      <c r="D16" s="90"/>
      <c r="E16" s="90"/>
      <c r="F16" s="94"/>
      <c r="G16" s="90"/>
      <c r="H16" s="22"/>
      <c r="I16" s="90"/>
      <c r="J16" s="105"/>
      <c r="K16" s="94"/>
      <c r="L16" s="22"/>
    </row>
    <row r="17" spans="1:12" ht="15" customHeight="1"/>
    <row r="18" spans="1:12" ht="23.25" customHeight="1">
      <c r="A18" s="17" t="s">
        <v>0</v>
      </c>
      <c r="J18" s="8"/>
      <c r="K18" s="9" t="s">
        <v>571</v>
      </c>
      <c r="L18" s="10"/>
    </row>
    <row r="19" spans="1:12" ht="23.25" customHeight="1">
      <c r="B19" s="2" t="s">
        <v>640</v>
      </c>
      <c r="J19" s="264"/>
      <c r="K19" s="265" t="s">
        <v>536</v>
      </c>
      <c r="L19" s="266"/>
    </row>
    <row r="20" spans="1:12" ht="23.25" customHeight="1">
      <c r="B20" s="2" t="s">
        <v>641</v>
      </c>
      <c r="J20" s="264"/>
      <c r="K20" s="265" t="s">
        <v>669</v>
      </c>
      <c r="L20" s="266"/>
    </row>
    <row r="21" spans="1:12" ht="23.25" customHeight="1">
      <c r="B21" s="2" t="s">
        <v>642</v>
      </c>
      <c r="J21" s="14"/>
      <c r="K21" s="15" t="s">
        <v>17</v>
      </c>
      <c r="L21" s="16"/>
    </row>
    <row r="22" spans="1:12" ht="21" customHeight="1">
      <c r="B22" s="2" t="s">
        <v>537</v>
      </c>
    </row>
    <row r="23" spans="1:12" ht="21" customHeight="1">
      <c r="B23" s="2" t="s">
        <v>662</v>
      </c>
    </row>
    <row r="24" spans="1:12" ht="21" customHeight="1"/>
  </sheetData>
  <sheetProtection sheet="1" objects="1" scenarios="1" formatCells="0" insertRows="0" deleteRows="0"/>
  <dataValidations count="3">
    <dataValidation type="list" allowBlank="1" showInputMessage="1" showErrorMessage="1" sqref="C7:C15 H7:H15">
      <formula1>ชื่อตำแหน่ง</formula1>
    </dataValidation>
    <dataValidation type="list" allowBlank="1" showInputMessage="1" showErrorMessage="1" sqref="E7:E15 J7:J15">
      <formula1>ระดับหรืออันดับ</formula1>
    </dataValidation>
    <dataValidation type="list" allowBlank="1" showInputMessage="1" showErrorMessage="1" sqref="D7:D15 I7:I15">
      <formula1>ประเภท</formula1>
    </dataValidation>
  </dataValidations>
  <printOptions horizontalCentered="1"/>
  <pageMargins left="0.19685039370078741" right="0.19685039370078741" top="0.74803149606299213" bottom="0.51181102362204722" header="0.31496062992125984" footer="0.31496062992125984"/>
  <pageSetup paperSize="9" scale="85" orientation="landscape" r:id="rId1"/>
  <headerFooter>
    <oddHeader>&amp;R&amp;"TH SarabunPSK,ธรรมดา"แบบ คปร-สพฐ. 1 (บุคลากรฯ ในสำนักงาน)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FFFFCC"/>
    <pageSetUpPr fitToPage="1"/>
  </sheetPr>
  <dimension ref="A1:G23"/>
  <sheetViews>
    <sheetView topLeftCell="A11" workbookViewId="0">
      <selection sqref="A1:G25"/>
    </sheetView>
  </sheetViews>
  <sheetFormatPr defaultColWidth="9.140625" defaultRowHeight="21"/>
  <cols>
    <col min="1" max="2" width="8.7109375" style="2" customWidth="1"/>
    <col min="3" max="3" width="36.5703125" style="2" customWidth="1"/>
    <col min="4" max="5" width="16.7109375" style="2" customWidth="1"/>
    <col min="6" max="6" width="12.7109375" style="2" customWidth="1"/>
    <col min="7" max="7" width="41.140625" style="2" customWidth="1"/>
    <col min="8" max="16384" width="9.140625" style="2"/>
  </cols>
  <sheetData>
    <row r="1" spans="1:7">
      <c r="A1" s="1" t="s">
        <v>567</v>
      </c>
      <c r="B1" s="1"/>
      <c r="C1" s="1"/>
      <c r="D1" s="1"/>
      <c r="E1" s="1"/>
      <c r="F1" s="1"/>
      <c r="G1" s="1"/>
    </row>
    <row r="2" spans="1:7">
      <c r="A2" s="1" t="str">
        <f>'คปร-สพฐ 5 (สนง)'!C5&amp;'คปร-สพฐ 5 (สนง)'!D5</f>
        <v>สำนักงานเขตพื้นที่การศึกษาประถมศึกษาพัทลุง เขต 2</v>
      </c>
      <c r="B2" s="1"/>
      <c r="C2" s="1"/>
      <c r="D2" s="1"/>
      <c r="E2" s="1"/>
      <c r="F2" s="1"/>
      <c r="G2" s="1"/>
    </row>
    <row r="3" spans="1:7">
      <c r="A3" s="1" t="str">
        <f>'คปร-สพฐ 1 (สนง)'!A3</f>
        <v>(ส่งพร้อมหนังสือสำนักงานเขตพื้นที่การศึกษาประถมศึกษาพัทลุง เขต 2 ที่ ศธ04225/2554. ลงวันที่ 29    ตุลาคม 2557)</v>
      </c>
      <c r="B3" s="1"/>
      <c r="C3" s="1"/>
      <c r="D3" s="1"/>
      <c r="E3" s="1"/>
      <c r="F3" s="1"/>
      <c r="G3" s="1"/>
    </row>
    <row r="4" spans="1:7" ht="10.5" customHeight="1"/>
    <row r="5" spans="1:7">
      <c r="A5" s="18" t="s">
        <v>1</v>
      </c>
      <c r="B5" s="18" t="s">
        <v>4</v>
      </c>
      <c r="C5" s="18" t="s">
        <v>533</v>
      </c>
      <c r="D5" s="18" t="s">
        <v>6</v>
      </c>
      <c r="E5" s="18" t="s">
        <v>18</v>
      </c>
      <c r="F5" s="18" t="s">
        <v>19</v>
      </c>
      <c r="G5" s="18" t="s">
        <v>20</v>
      </c>
    </row>
    <row r="6" spans="1:7">
      <c r="A6" s="19" t="s">
        <v>21</v>
      </c>
      <c r="B6" s="19" t="s">
        <v>5</v>
      </c>
      <c r="C6" s="19"/>
      <c r="D6" s="19"/>
      <c r="E6" s="19" t="s">
        <v>2</v>
      </c>
      <c r="F6" s="19" t="s">
        <v>22</v>
      </c>
      <c r="G6" s="19"/>
    </row>
    <row r="7" spans="1:7">
      <c r="A7" s="259"/>
      <c r="B7" s="259"/>
      <c r="C7" s="292"/>
      <c r="D7" s="270"/>
      <c r="E7" s="270"/>
      <c r="F7" s="267"/>
      <c r="G7" s="260"/>
    </row>
    <row r="8" spans="1:7">
      <c r="A8" s="255"/>
      <c r="B8" s="255"/>
      <c r="C8" s="293"/>
      <c r="D8" s="270"/>
      <c r="E8" s="270"/>
      <c r="F8" s="268"/>
      <c r="G8" s="262"/>
    </row>
    <row r="9" spans="1:7">
      <c r="A9" s="255"/>
      <c r="B9" s="255"/>
      <c r="C9" s="293"/>
      <c r="D9" s="270"/>
      <c r="E9" s="270"/>
      <c r="F9" s="268"/>
      <c r="G9" s="262"/>
    </row>
    <row r="10" spans="1:7">
      <c r="A10" s="255"/>
      <c r="B10" s="255"/>
      <c r="C10" s="293"/>
      <c r="D10" s="270"/>
      <c r="E10" s="270"/>
      <c r="F10" s="268"/>
      <c r="G10" s="262"/>
    </row>
    <row r="11" spans="1:7">
      <c r="A11" s="255"/>
      <c r="B11" s="255"/>
      <c r="C11" s="293"/>
      <c r="D11" s="270"/>
      <c r="E11" s="270"/>
      <c r="F11" s="268"/>
      <c r="G11" s="262"/>
    </row>
    <row r="12" spans="1:7">
      <c r="A12" s="255"/>
      <c r="B12" s="255"/>
      <c r="C12" s="293"/>
      <c r="D12" s="270"/>
      <c r="E12" s="270"/>
      <c r="F12" s="268"/>
      <c r="G12" s="262"/>
    </row>
    <row r="13" spans="1:7">
      <c r="A13" s="255"/>
      <c r="B13" s="255"/>
      <c r="C13" s="293"/>
      <c r="D13" s="270"/>
      <c r="E13" s="270"/>
      <c r="F13" s="268"/>
      <c r="G13" s="262"/>
    </row>
    <row r="14" spans="1:7">
      <c r="A14" s="255"/>
      <c r="B14" s="255"/>
      <c r="C14" s="293"/>
      <c r="D14" s="270"/>
      <c r="E14" s="270"/>
      <c r="F14" s="268"/>
      <c r="G14" s="262"/>
    </row>
    <row r="15" spans="1:7">
      <c r="A15" s="255"/>
      <c r="B15" s="255"/>
      <c r="C15" s="293"/>
      <c r="D15" s="270"/>
      <c r="E15" s="270"/>
      <c r="F15" s="268"/>
      <c r="G15" s="262"/>
    </row>
    <row r="16" spans="1:7">
      <c r="A16" s="90"/>
      <c r="B16" s="90"/>
      <c r="C16" s="22"/>
      <c r="D16" s="90"/>
      <c r="E16" s="90"/>
      <c r="F16" s="91"/>
      <c r="G16" s="22"/>
    </row>
    <row r="17" spans="1:7" ht="11.25" customHeight="1"/>
    <row r="18" spans="1:7">
      <c r="G18" s="23" t="s">
        <v>571</v>
      </c>
    </row>
    <row r="19" spans="1:7">
      <c r="G19" s="269" t="s">
        <v>16</v>
      </c>
    </row>
    <row r="20" spans="1:7">
      <c r="G20" s="269" t="s">
        <v>670</v>
      </c>
    </row>
    <row r="21" spans="1:7">
      <c r="G21" s="24" t="s">
        <v>17</v>
      </c>
    </row>
    <row r="22" spans="1:7">
      <c r="A22" s="63" t="s">
        <v>0</v>
      </c>
      <c r="B22" s="2" t="s">
        <v>23</v>
      </c>
    </row>
    <row r="23" spans="1:7">
      <c r="B23" s="2" t="s">
        <v>54</v>
      </c>
    </row>
  </sheetData>
  <sheetProtection sheet="1" objects="1" scenarios="1" formatCells="0" insertRows="0" deleteRows="0"/>
  <dataValidations count="3">
    <dataValidation type="list" allowBlank="1" showInputMessage="1" showErrorMessage="1" sqref="D7:D15">
      <formula1>ประเภท</formula1>
    </dataValidation>
    <dataValidation type="list" allowBlank="1" showInputMessage="1" showErrorMessage="1" sqref="E7:E15">
      <formula1>ระดับหรืออันดับ</formula1>
    </dataValidation>
    <dataValidation type="list" allowBlank="1" showInputMessage="1" showErrorMessage="1" sqref="C7:C15">
      <formula1>ชื่อตำแหน่ง</formula1>
    </dataValidation>
  </dataValidations>
  <printOptions horizontalCentered="1"/>
  <pageMargins left="0.70866141732283472" right="0.70866141732283472" top="0.74803149606299213" bottom="0.31496062992125984" header="0.31496062992125984" footer="0.11811023622047245"/>
  <pageSetup paperSize="9" orientation="landscape" r:id="rId1"/>
  <headerFooter>
    <oddHeader>&amp;R&amp;"TH SarabunPSK,ธรรมดา"แบบ คปร-สพฐ 2  (บุคลากรฯ ในสำนักงาน)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FFFFCC"/>
  </sheetPr>
  <dimension ref="A1:T163"/>
  <sheetViews>
    <sheetView tabSelected="1" topLeftCell="A142" workbookViewId="0">
      <selection sqref="A1:S152"/>
    </sheetView>
  </sheetViews>
  <sheetFormatPr defaultColWidth="10.42578125" defaultRowHeight="21"/>
  <cols>
    <col min="1" max="1" width="4.5703125" style="2" customWidth="1"/>
    <col min="2" max="2" width="21" style="2" customWidth="1"/>
    <col min="3" max="3" width="12.7109375" style="2" customWidth="1"/>
    <col min="4" max="4" width="7.7109375" style="2" customWidth="1"/>
    <col min="5" max="7" width="4.7109375" style="2" customWidth="1"/>
    <col min="8" max="8" width="6" style="2" customWidth="1"/>
    <col min="9" max="9" width="6" style="2" hidden="1" customWidth="1"/>
    <col min="10" max="12" width="4.7109375" style="2" customWidth="1"/>
    <col min="13" max="13" width="6.5703125" style="2" customWidth="1"/>
    <col min="14" max="14" width="6.5703125" style="2" hidden="1" customWidth="1"/>
    <col min="15" max="16" width="5.7109375" style="2" customWidth="1"/>
    <col min="17" max="18" width="5.42578125" style="2" customWidth="1"/>
    <col min="19" max="19" width="10.7109375" style="2" customWidth="1"/>
    <col min="20" max="16384" width="10.42578125" style="2"/>
  </cols>
  <sheetData>
    <row r="1" spans="1:19" ht="23.25">
      <c r="A1" s="133" t="s">
        <v>643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  <c r="P1" s="134"/>
      <c r="Q1" s="134"/>
      <c r="R1" s="134"/>
      <c r="S1" s="134"/>
    </row>
    <row r="2" spans="1:19" ht="21.95" customHeight="1">
      <c r="A2" s="135"/>
      <c r="B2" s="136" t="s">
        <v>57</v>
      </c>
      <c r="C2" s="137" t="str">
        <f>'คปร-สพฐ 5 (สนง)'!D5</f>
        <v>ประถมศึกษาพัทลุง เขต 2</v>
      </c>
      <c r="D2" s="137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6" t="s">
        <v>575</v>
      </c>
      <c r="S2" s="139" t="s">
        <v>620</v>
      </c>
    </row>
    <row r="3" spans="1:19" ht="18" customHeight="1">
      <c r="A3" s="26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108"/>
      <c r="R3" s="140"/>
    </row>
    <row r="4" spans="1:19">
      <c r="A4" s="135"/>
      <c r="B4" s="138" t="s">
        <v>588</v>
      </c>
      <c r="C4" s="138"/>
      <c r="D4" s="138"/>
      <c r="E4" s="138"/>
      <c r="F4" s="138"/>
      <c r="G4" s="138"/>
      <c r="H4" s="138"/>
      <c r="I4" s="138"/>
      <c r="J4" s="138"/>
      <c r="K4" s="138"/>
      <c r="L4" s="136" t="s">
        <v>621</v>
      </c>
      <c r="M4" s="148">
        <f>'คปร-สพฐ 5 (สนง)'!E17</f>
        <v>3</v>
      </c>
      <c r="N4" s="148"/>
      <c r="O4" s="148"/>
      <c r="P4" s="136"/>
      <c r="Q4" s="138"/>
      <c r="R4" s="136" t="s">
        <v>622</v>
      </c>
      <c r="S4" s="149">
        <f>'คปร-สพฐ 5 (สนง)'!E18</f>
        <v>10</v>
      </c>
    </row>
    <row r="5" spans="1:19" ht="21.95" customHeight="1">
      <c r="A5" s="141"/>
      <c r="B5" s="141"/>
      <c r="C5" s="142"/>
      <c r="D5" s="142"/>
      <c r="E5" s="143" t="s">
        <v>576</v>
      </c>
      <c r="F5" s="116"/>
      <c r="G5" s="116"/>
      <c r="H5" s="116"/>
      <c r="I5" s="116"/>
      <c r="J5" s="116"/>
      <c r="K5" s="116"/>
      <c r="L5" s="116"/>
      <c r="M5" s="116"/>
      <c r="N5" s="297"/>
      <c r="O5" s="60"/>
      <c r="P5" s="141" t="s">
        <v>577</v>
      </c>
      <c r="Q5" s="59" t="s">
        <v>578</v>
      </c>
      <c r="R5" s="60"/>
      <c r="S5" s="144" t="s">
        <v>579</v>
      </c>
    </row>
    <row r="6" spans="1:19" ht="21.95" customHeight="1">
      <c r="A6" s="145" t="s">
        <v>13</v>
      </c>
      <c r="B6" s="145" t="s">
        <v>4</v>
      </c>
      <c r="C6" s="146" t="s">
        <v>568</v>
      </c>
      <c r="D6" s="146" t="s">
        <v>2</v>
      </c>
      <c r="E6" s="143" t="s">
        <v>559</v>
      </c>
      <c r="F6" s="116"/>
      <c r="G6" s="116"/>
      <c r="H6" s="34"/>
      <c r="I6" s="116"/>
      <c r="J6" s="143" t="s">
        <v>560</v>
      </c>
      <c r="K6" s="116"/>
      <c r="L6" s="116"/>
      <c r="M6" s="116"/>
      <c r="N6" s="34"/>
      <c r="O6" s="141" t="s">
        <v>555</v>
      </c>
      <c r="P6" s="147" t="s">
        <v>581</v>
      </c>
      <c r="Q6" s="44" t="s">
        <v>582</v>
      </c>
      <c r="R6" s="45"/>
      <c r="S6" s="147" t="s">
        <v>583</v>
      </c>
    </row>
    <row r="7" spans="1:19" ht="21.95" customHeight="1">
      <c r="A7" s="48"/>
      <c r="B7" s="48"/>
      <c r="C7" s="48"/>
      <c r="D7" s="48"/>
      <c r="E7" s="48" t="s">
        <v>584</v>
      </c>
      <c r="F7" s="48" t="s">
        <v>585</v>
      </c>
      <c r="G7" s="48" t="s">
        <v>586</v>
      </c>
      <c r="H7" s="48" t="s">
        <v>587</v>
      </c>
      <c r="I7" s="48" t="s">
        <v>555</v>
      </c>
      <c r="J7" s="48" t="s">
        <v>584</v>
      </c>
      <c r="K7" s="48" t="s">
        <v>585</v>
      </c>
      <c r="L7" s="48" t="s">
        <v>586</v>
      </c>
      <c r="M7" s="163" t="s">
        <v>587</v>
      </c>
      <c r="N7" s="163" t="s">
        <v>555</v>
      </c>
      <c r="O7" s="48"/>
      <c r="P7" s="164" t="s">
        <v>649</v>
      </c>
      <c r="Q7" s="48">
        <v>2557</v>
      </c>
      <c r="R7" s="48">
        <v>2558</v>
      </c>
      <c r="S7" s="48"/>
    </row>
    <row r="8" spans="1:19" ht="21" customHeight="1">
      <c r="A8" s="150">
        <v>1</v>
      </c>
      <c r="B8" s="151" t="s">
        <v>589</v>
      </c>
      <c r="C8" s="270" t="s">
        <v>645</v>
      </c>
      <c r="D8" s="270"/>
      <c r="E8" s="271"/>
      <c r="F8" s="271"/>
      <c r="G8" s="271"/>
      <c r="H8" s="272"/>
      <c r="I8" s="299">
        <f>SUM(E8:H8)</f>
        <v>0</v>
      </c>
      <c r="J8" s="271"/>
      <c r="K8" s="271"/>
      <c r="L8" s="271"/>
      <c r="M8" s="272"/>
      <c r="N8" s="299">
        <f>SUM(J8:M8)</f>
        <v>0</v>
      </c>
      <c r="O8" s="153">
        <f>SUM(E8:H8,J8:M8)</f>
        <v>0</v>
      </c>
      <c r="P8" s="271"/>
      <c r="Q8" s="271"/>
      <c r="R8" s="271"/>
      <c r="S8" s="275"/>
    </row>
    <row r="9" spans="1:19" ht="21" customHeight="1">
      <c r="A9" s="89"/>
      <c r="B9" s="21" t="s">
        <v>57</v>
      </c>
      <c r="C9" s="270" t="s">
        <v>603</v>
      </c>
      <c r="D9" s="270"/>
      <c r="E9" s="255"/>
      <c r="F9" s="255"/>
      <c r="G9" s="255"/>
      <c r="H9" s="273"/>
      <c r="I9" s="299">
        <f t="shared" ref="I9:I11" si="0">SUM(E9:H9)</f>
        <v>0</v>
      </c>
      <c r="J9" s="255">
        <v>1</v>
      </c>
      <c r="K9" s="255"/>
      <c r="L9" s="255"/>
      <c r="M9" s="273"/>
      <c r="N9" s="299">
        <f t="shared" ref="N9:N11" si="1">SUM(J9:M9)</f>
        <v>1</v>
      </c>
      <c r="O9" s="101">
        <f>SUM(E9:H9,J9:M9)</f>
        <v>1</v>
      </c>
      <c r="P9" s="271"/>
      <c r="Q9" s="255"/>
      <c r="R9" s="255"/>
      <c r="S9" s="276"/>
    </row>
    <row r="10" spans="1:19" ht="21" customHeight="1">
      <c r="A10" s="89"/>
      <c r="B10" s="21"/>
      <c r="C10" s="270" t="s">
        <v>51</v>
      </c>
      <c r="D10" s="270"/>
      <c r="E10" s="255"/>
      <c r="F10" s="255"/>
      <c r="G10" s="255"/>
      <c r="H10" s="273"/>
      <c r="I10" s="299">
        <f t="shared" si="0"/>
        <v>0</v>
      </c>
      <c r="J10" s="255"/>
      <c r="K10" s="255"/>
      <c r="L10" s="255"/>
      <c r="M10" s="273"/>
      <c r="N10" s="299">
        <f t="shared" si="1"/>
        <v>0</v>
      </c>
      <c r="O10" s="101">
        <f t="shared" ref="O10:O11" si="2">SUM(E10:H10,J10:M10)</f>
        <v>0</v>
      </c>
      <c r="P10" s="271"/>
      <c r="Q10" s="255"/>
      <c r="R10" s="255"/>
      <c r="S10" s="276"/>
    </row>
    <row r="11" spans="1:19" ht="21" customHeight="1">
      <c r="A11" s="162"/>
      <c r="B11" s="249"/>
      <c r="C11" s="270" t="s">
        <v>644</v>
      </c>
      <c r="D11" s="270"/>
      <c r="E11" s="256"/>
      <c r="F11" s="256"/>
      <c r="G11" s="256"/>
      <c r="H11" s="274"/>
      <c r="I11" s="299">
        <f t="shared" si="0"/>
        <v>0</v>
      </c>
      <c r="J11" s="256"/>
      <c r="K11" s="256"/>
      <c r="L11" s="256"/>
      <c r="M11" s="274"/>
      <c r="N11" s="299">
        <f t="shared" si="1"/>
        <v>0</v>
      </c>
      <c r="O11" s="101">
        <f t="shared" si="2"/>
        <v>0</v>
      </c>
      <c r="P11" s="277"/>
      <c r="Q11" s="256"/>
      <c r="R11" s="256"/>
      <c r="S11" s="278"/>
    </row>
    <row r="12" spans="1:19" ht="21" customHeight="1">
      <c r="A12" s="90"/>
      <c r="B12" s="22"/>
      <c r="C12" s="90"/>
      <c r="D12" s="90"/>
      <c r="E12" s="152"/>
      <c r="F12" s="152"/>
      <c r="G12" s="152"/>
      <c r="H12" s="90"/>
      <c r="I12" s="90"/>
      <c r="J12" s="152"/>
      <c r="K12" s="152"/>
      <c r="L12" s="152"/>
      <c r="M12" s="90"/>
      <c r="N12" s="90"/>
      <c r="O12" s="152"/>
      <c r="P12" s="152"/>
      <c r="Q12" s="152"/>
      <c r="R12" s="152"/>
      <c r="S12" s="152"/>
    </row>
    <row r="13" spans="1:19" ht="21" customHeight="1">
      <c r="A13" s="88">
        <v>2</v>
      </c>
      <c r="B13" s="20" t="s">
        <v>591</v>
      </c>
      <c r="C13" s="270" t="s">
        <v>603</v>
      </c>
      <c r="D13" s="270"/>
      <c r="E13" s="255"/>
      <c r="F13" s="255"/>
      <c r="G13" s="255"/>
      <c r="H13" s="279"/>
      <c r="I13" s="299">
        <f>SUM(E13:H13)</f>
        <v>0</v>
      </c>
      <c r="J13" s="255"/>
      <c r="K13" s="255"/>
      <c r="L13" s="255"/>
      <c r="M13" s="279"/>
      <c r="N13" s="299">
        <f>SUM(J13:M13)</f>
        <v>0</v>
      </c>
      <c r="O13" s="153">
        <f>SUM(E13:H13,J13:M13)</f>
        <v>0</v>
      </c>
      <c r="P13" s="271"/>
      <c r="Q13" s="255"/>
      <c r="R13" s="255"/>
      <c r="S13" s="280"/>
    </row>
    <row r="14" spans="1:19" ht="21" customHeight="1">
      <c r="A14" s="89"/>
      <c r="B14" s="21" t="s">
        <v>57</v>
      </c>
      <c r="C14" s="270" t="s">
        <v>51</v>
      </c>
      <c r="D14" s="270"/>
      <c r="E14" s="255"/>
      <c r="F14" s="255">
        <v>1</v>
      </c>
      <c r="G14" s="255"/>
      <c r="H14" s="273"/>
      <c r="I14" s="299">
        <f t="shared" ref="I14:I16" si="3">SUM(E14:H14)</f>
        <v>1</v>
      </c>
      <c r="J14" s="255"/>
      <c r="K14" s="255"/>
      <c r="L14" s="255"/>
      <c r="M14" s="273"/>
      <c r="N14" s="299">
        <f t="shared" ref="N14:N16" si="4">SUM(J14:M14)</f>
        <v>0</v>
      </c>
      <c r="O14" s="101">
        <f>SUM(E14:H14,J14:M14)</f>
        <v>1</v>
      </c>
      <c r="P14" s="271">
        <v>2</v>
      </c>
      <c r="Q14" s="255"/>
      <c r="R14" s="255"/>
      <c r="S14" s="276"/>
    </row>
    <row r="15" spans="1:19" ht="21" customHeight="1">
      <c r="A15" s="89"/>
      <c r="B15" s="21" t="s">
        <v>592</v>
      </c>
      <c r="C15" s="270" t="s">
        <v>46</v>
      </c>
      <c r="D15" s="270"/>
      <c r="E15" s="255"/>
      <c r="F15" s="255"/>
      <c r="G15" s="255"/>
      <c r="H15" s="273"/>
      <c r="I15" s="299">
        <f t="shared" si="3"/>
        <v>0</v>
      </c>
      <c r="J15" s="255"/>
      <c r="K15" s="255"/>
      <c r="L15" s="255"/>
      <c r="M15" s="273"/>
      <c r="N15" s="299">
        <f t="shared" si="4"/>
        <v>0</v>
      </c>
      <c r="O15" s="101">
        <f t="shared" ref="O15:O16" si="5">SUM(E15:H15,J15:M15)</f>
        <v>0</v>
      </c>
      <c r="P15" s="271"/>
      <c r="Q15" s="255"/>
      <c r="R15" s="255"/>
      <c r="S15" s="276"/>
    </row>
    <row r="16" spans="1:19" ht="21" customHeight="1">
      <c r="A16" s="162"/>
      <c r="B16" s="249"/>
      <c r="C16" s="270" t="s">
        <v>644</v>
      </c>
      <c r="D16" s="270"/>
      <c r="E16" s="256"/>
      <c r="F16" s="256"/>
      <c r="G16" s="256"/>
      <c r="H16" s="274"/>
      <c r="I16" s="299">
        <f t="shared" si="3"/>
        <v>0</v>
      </c>
      <c r="J16" s="256"/>
      <c r="K16" s="256"/>
      <c r="L16" s="256"/>
      <c r="M16" s="274"/>
      <c r="N16" s="299">
        <f t="shared" si="4"/>
        <v>0</v>
      </c>
      <c r="O16" s="101">
        <f t="shared" si="5"/>
        <v>0</v>
      </c>
      <c r="P16" s="277"/>
      <c r="Q16" s="256"/>
      <c r="R16" s="256"/>
      <c r="S16" s="278"/>
    </row>
    <row r="17" spans="1:19" ht="21" customHeight="1">
      <c r="A17" s="90"/>
      <c r="B17" s="22"/>
      <c r="C17" s="90"/>
      <c r="D17" s="90"/>
      <c r="E17" s="152"/>
      <c r="F17" s="152"/>
      <c r="G17" s="152"/>
      <c r="H17" s="90"/>
      <c r="I17" s="90"/>
      <c r="J17" s="152"/>
      <c r="K17" s="152"/>
      <c r="L17" s="152"/>
      <c r="M17" s="90"/>
      <c r="N17" s="90"/>
      <c r="O17" s="152"/>
      <c r="P17" s="152"/>
      <c r="Q17" s="152"/>
      <c r="R17" s="152"/>
      <c r="S17" s="152"/>
    </row>
    <row r="18" spans="1:19" ht="21" customHeight="1">
      <c r="A18" s="88">
        <v>3</v>
      </c>
      <c r="B18" s="20" t="s">
        <v>591</v>
      </c>
      <c r="C18" s="270" t="s">
        <v>603</v>
      </c>
      <c r="D18" s="270"/>
      <c r="E18" s="255"/>
      <c r="F18" s="255"/>
      <c r="G18" s="255"/>
      <c r="H18" s="279"/>
      <c r="I18" s="299">
        <f>SUM(E18:H18)</f>
        <v>0</v>
      </c>
      <c r="J18" s="255"/>
      <c r="K18" s="255"/>
      <c r="L18" s="255"/>
      <c r="M18" s="279"/>
      <c r="N18" s="299">
        <f>SUM(J18:M18)</f>
        <v>0</v>
      </c>
      <c r="O18" s="153">
        <f>SUM(E18:H18,J18:M18)</f>
        <v>0</v>
      </c>
      <c r="P18" s="271"/>
      <c r="Q18" s="255"/>
      <c r="R18" s="255"/>
      <c r="S18" s="280"/>
    </row>
    <row r="19" spans="1:19" ht="21" customHeight="1">
      <c r="A19" s="89"/>
      <c r="B19" s="21" t="s">
        <v>57</v>
      </c>
      <c r="C19" s="270" t="s">
        <v>51</v>
      </c>
      <c r="D19" s="270"/>
      <c r="E19" s="255"/>
      <c r="F19" s="255">
        <v>2</v>
      </c>
      <c r="G19" s="255"/>
      <c r="H19" s="273"/>
      <c r="I19" s="299">
        <f t="shared" ref="I19:I21" si="6">SUM(E19:H19)</f>
        <v>2</v>
      </c>
      <c r="J19" s="255"/>
      <c r="K19" s="255"/>
      <c r="L19" s="255"/>
      <c r="M19" s="273"/>
      <c r="N19" s="299">
        <f t="shared" ref="N19:N21" si="7">SUM(J19:M19)</f>
        <v>0</v>
      </c>
      <c r="O19" s="101">
        <f>SUM(E19:H19,J19:M19)</f>
        <v>2</v>
      </c>
      <c r="P19" s="271"/>
      <c r="Q19" s="255"/>
      <c r="R19" s="255"/>
      <c r="S19" s="276"/>
    </row>
    <row r="20" spans="1:19" ht="21" customHeight="1">
      <c r="A20" s="89"/>
      <c r="B20" s="21" t="s">
        <v>593</v>
      </c>
      <c r="C20" s="270" t="s">
        <v>46</v>
      </c>
      <c r="D20" s="270"/>
      <c r="E20" s="255"/>
      <c r="F20" s="255"/>
      <c r="G20" s="255"/>
      <c r="H20" s="273"/>
      <c r="I20" s="299">
        <f t="shared" si="6"/>
        <v>0</v>
      </c>
      <c r="J20" s="255"/>
      <c r="K20" s="255"/>
      <c r="L20" s="255"/>
      <c r="M20" s="273"/>
      <c r="N20" s="299">
        <f t="shared" si="7"/>
        <v>0</v>
      </c>
      <c r="O20" s="101">
        <f t="shared" ref="O20:O21" si="8">SUM(E20:H20,J20:M20)</f>
        <v>0</v>
      </c>
      <c r="P20" s="271"/>
      <c r="Q20" s="255"/>
      <c r="R20" s="255"/>
      <c r="S20" s="276"/>
    </row>
    <row r="21" spans="1:19" ht="21" customHeight="1">
      <c r="A21" s="162"/>
      <c r="B21" s="249"/>
      <c r="C21" s="270" t="s">
        <v>644</v>
      </c>
      <c r="D21" s="270"/>
      <c r="E21" s="256"/>
      <c r="F21" s="256">
        <v>1</v>
      </c>
      <c r="G21" s="256"/>
      <c r="H21" s="274"/>
      <c r="I21" s="299">
        <f t="shared" si="6"/>
        <v>1</v>
      </c>
      <c r="J21" s="256"/>
      <c r="K21" s="256"/>
      <c r="L21" s="256"/>
      <c r="M21" s="274"/>
      <c r="N21" s="299">
        <f t="shared" si="7"/>
        <v>0</v>
      </c>
      <c r="O21" s="101">
        <f t="shared" si="8"/>
        <v>1</v>
      </c>
      <c r="P21" s="277"/>
      <c r="Q21" s="256"/>
      <c r="R21" s="256"/>
      <c r="S21" s="278"/>
    </row>
    <row r="22" spans="1:19" ht="21" customHeight="1">
      <c r="A22" s="90"/>
      <c r="B22" s="22"/>
      <c r="C22" s="90"/>
      <c r="D22" s="90"/>
      <c r="E22" s="152"/>
      <c r="F22" s="152"/>
      <c r="G22" s="152"/>
      <c r="H22" s="90"/>
      <c r="I22" s="90"/>
      <c r="J22" s="152"/>
      <c r="K22" s="152"/>
      <c r="L22" s="152"/>
      <c r="M22" s="90"/>
      <c r="N22" s="90"/>
      <c r="O22" s="152"/>
      <c r="P22" s="152"/>
      <c r="Q22" s="152"/>
      <c r="R22" s="152"/>
      <c r="S22" s="152"/>
    </row>
    <row r="23" spans="1:19" ht="21" customHeight="1">
      <c r="A23" s="88">
        <v>4</v>
      </c>
      <c r="B23" s="20" t="s">
        <v>594</v>
      </c>
      <c r="C23" s="270" t="s">
        <v>603</v>
      </c>
      <c r="D23" s="270"/>
      <c r="E23" s="271"/>
      <c r="F23" s="271"/>
      <c r="G23" s="271"/>
      <c r="H23" s="279"/>
      <c r="I23" s="299">
        <f>SUM(E23:H23)</f>
        <v>0</v>
      </c>
      <c r="J23" s="271"/>
      <c r="K23" s="271"/>
      <c r="L23" s="271"/>
      <c r="M23" s="279"/>
      <c r="N23" s="299">
        <f>SUM(J23:M23)</f>
        <v>0</v>
      </c>
      <c r="O23" s="153">
        <f>SUM(E23:H23,J23:M23)</f>
        <v>0</v>
      </c>
      <c r="P23" s="271"/>
      <c r="Q23" s="271"/>
      <c r="R23" s="271"/>
      <c r="S23" s="280"/>
    </row>
    <row r="24" spans="1:19" ht="21" customHeight="1">
      <c r="A24" s="89"/>
      <c r="B24" s="21" t="s">
        <v>57</v>
      </c>
      <c r="C24" s="270" t="s">
        <v>51</v>
      </c>
      <c r="D24" s="270"/>
      <c r="E24" s="255"/>
      <c r="F24" s="255"/>
      <c r="G24" s="255"/>
      <c r="H24" s="273"/>
      <c r="I24" s="299">
        <f t="shared" ref="I24:I26" si="9">SUM(E24:H24)</f>
        <v>0</v>
      </c>
      <c r="J24" s="255"/>
      <c r="K24" s="255"/>
      <c r="L24" s="255"/>
      <c r="M24" s="273"/>
      <c r="N24" s="299">
        <f t="shared" ref="N24:N26" si="10">SUM(J24:M24)</f>
        <v>0</v>
      </c>
      <c r="O24" s="101">
        <f>SUM(E24:H24,J24:M24)</f>
        <v>0</v>
      </c>
      <c r="P24" s="271"/>
      <c r="Q24" s="255"/>
      <c r="R24" s="255"/>
      <c r="S24" s="276"/>
    </row>
    <row r="25" spans="1:19" ht="21" customHeight="1">
      <c r="A25" s="89"/>
      <c r="B25" s="21"/>
      <c r="C25" s="270" t="s">
        <v>46</v>
      </c>
      <c r="D25" s="270"/>
      <c r="E25" s="255"/>
      <c r="F25" s="255"/>
      <c r="G25" s="255"/>
      <c r="H25" s="273"/>
      <c r="I25" s="299">
        <f t="shared" si="9"/>
        <v>0</v>
      </c>
      <c r="J25" s="255"/>
      <c r="K25" s="255"/>
      <c r="L25" s="255"/>
      <c r="M25" s="273"/>
      <c r="N25" s="299">
        <f t="shared" si="10"/>
        <v>0</v>
      </c>
      <c r="O25" s="101">
        <f t="shared" ref="O25:O26" si="11">SUM(E25:H25,J25:M25)</f>
        <v>0</v>
      </c>
      <c r="P25" s="271"/>
      <c r="Q25" s="255"/>
      <c r="R25" s="255"/>
      <c r="S25" s="276"/>
    </row>
    <row r="26" spans="1:19" ht="21" customHeight="1">
      <c r="A26" s="162"/>
      <c r="B26" s="249"/>
      <c r="C26" s="270" t="s">
        <v>644</v>
      </c>
      <c r="D26" s="270"/>
      <c r="E26" s="256"/>
      <c r="F26" s="256"/>
      <c r="G26" s="256"/>
      <c r="H26" s="274"/>
      <c r="I26" s="299">
        <f t="shared" si="9"/>
        <v>0</v>
      </c>
      <c r="J26" s="256"/>
      <c r="K26" s="256"/>
      <c r="L26" s="256"/>
      <c r="M26" s="274"/>
      <c r="N26" s="299">
        <f t="shared" si="10"/>
        <v>0</v>
      </c>
      <c r="O26" s="101">
        <f t="shared" si="11"/>
        <v>0</v>
      </c>
      <c r="P26" s="277"/>
      <c r="Q26" s="256"/>
      <c r="R26" s="256"/>
      <c r="S26" s="278"/>
    </row>
    <row r="27" spans="1:19" ht="21" customHeight="1">
      <c r="A27" s="90"/>
      <c r="B27" s="22"/>
      <c r="C27" s="90"/>
      <c r="D27" s="90"/>
      <c r="E27" s="152"/>
      <c r="F27" s="152"/>
      <c r="G27" s="152"/>
      <c r="H27" s="90"/>
      <c r="I27" s="90"/>
      <c r="J27" s="152"/>
      <c r="K27" s="152"/>
      <c r="L27" s="152"/>
      <c r="M27" s="90"/>
      <c r="N27" s="90"/>
      <c r="O27" s="152"/>
      <c r="P27" s="152"/>
      <c r="Q27" s="152"/>
      <c r="R27" s="152"/>
      <c r="S27" s="152"/>
    </row>
    <row r="28" spans="1:19" ht="21" customHeight="1">
      <c r="A28" s="88">
        <v>5</v>
      </c>
      <c r="B28" s="20" t="s">
        <v>595</v>
      </c>
      <c r="C28" s="270" t="s">
        <v>603</v>
      </c>
      <c r="D28" s="270"/>
      <c r="E28" s="271"/>
      <c r="F28" s="271"/>
      <c r="G28" s="271"/>
      <c r="H28" s="279"/>
      <c r="I28" s="299">
        <f>SUM(E28:H28)</f>
        <v>0</v>
      </c>
      <c r="J28" s="271"/>
      <c r="K28" s="271"/>
      <c r="L28" s="271"/>
      <c r="M28" s="279"/>
      <c r="N28" s="299">
        <f>SUM(J28:M28)</f>
        <v>0</v>
      </c>
      <c r="O28" s="153">
        <f>SUM(E28:H28,J28:M28)</f>
        <v>0</v>
      </c>
      <c r="P28" s="271"/>
      <c r="Q28" s="271"/>
      <c r="R28" s="271"/>
      <c r="S28" s="280"/>
    </row>
    <row r="29" spans="1:19" ht="21" customHeight="1">
      <c r="A29" s="89"/>
      <c r="B29" s="21" t="s">
        <v>596</v>
      </c>
      <c r="C29" s="270" t="s">
        <v>51</v>
      </c>
      <c r="D29" s="270"/>
      <c r="E29" s="255"/>
      <c r="F29" s="255"/>
      <c r="G29" s="255"/>
      <c r="H29" s="273"/>
      <c r="I29" s="299">
        <f t="shared" ref="I29:I31" si="12">SUM(E29:H29)</f>
        <v>0</v>
      </c>
      <c r="J29" s="255"/>
      <c r="K29" s="255"/>
      <c r="L29" s="255"/>
      <c r="M29" s="273"/>
      <c r="N29" s="299">
        <f t="shared" ref="N29:N31" si="13">SUM(J29:M29)</f>
        <v>0</v>
      </c>
      <c r="O29" s="101">
        <f>SUM(E29:H29,J29:M29)</f>
        <v>0</v>
      </c>
      <c r="P29" s="271"/>
      <c r="Q29" s="255"/>
      <c r="R29" s="255"/>
      <c r="S29" s="276"/>
    </row>
    <row r="30" spans="1:19" ht="21" customHeight="1">
      <c r="A30" s="89"/>
      <c r="B30" s="21"/>
      <c r="C30" s="270" t="s">
        <v>46</v>
      </c>
      <c r="D30" s="270"/>
      <c r="E30" s="255"/>
      <c r="F30" s="255"/>
      <c r="G30" s="255"/>
      <c r="H30" s="273"/>
      <c r="I30" s="299">
        <f t="shared" si="12"/>
        <v>0</v>
      </c>
      <c r="J30" s="255"/>
      <c r="K30" s="255"/>
      <c r="L30" s="255"/>
      <c r="M30" s="273"/>
      <c r="N30" s="299">
        <f t="shared" si="13"/>
        <v>0</v>
      </c>
      <c r="O30" s="101">
        <f t="shared" ref="O30:O31" si="14">SUM(E30:H30,J30:M30)</f>
        <v>0</v>
      </c>
      <c r="P30" s="271"/>
      <c r="Q30" s="255"/>
      <c r="R30" s="255"/>
      <c r="S30" s="276"/>
    </row>
    <row r="31" spans="1:19" ht="21" customHeight="1">
      <c r="A31" s="162"/>
      <c r="B31" s="249"/>
      <c r="C31" s="270" t="s">
        <v>644</v>
      </c>
      <c r="D31" s="270"/>
      <c r="E31" s="256"/>
      <c r="F31" s="256"/>
      <c r="G31" s="256"/>
      <c r="H31" s="274"/>
      <c r="I31" s="299">
        <f t="shared" si="12"/>
        <v>0</v>
      </c>
      <c r="J31" s="256"/>
      <c r="K31" s="256"/>
      <c r="L31" s="256"/>
      <c r="M31" s="274"/>
      <c r="N31" s="299">
        <f t="shared" si="13"/>
        <v>0</v>
      </c>
      <c r="O31" s="101">
        <f t="shared" si="14"/>
        <v>0</v>
      </c>
      <c r="P31" s="277"/>
      <c r="Q31" s="256"/>
      <c r="R31" s="256"/>
      <c r="S31" s="278"/>
    </row>
    <row r="32" spans="1:19" ht="21" customHeight="1">
      <c r="A32" s="90"/>
      <c r="B32" s="22"/>
      <c r="C32" s="281"/>
      <c r="D32" s="281"/>
      <c r="E32" s="281"/>
      <c r="F32" s="281"/>
      <c r="G32" s="281"/>
      <c r="H32" s="281"/>
      <c r="I32" s="281"/>
      <c r="J32" s="281"/>
      <c r="K32" s="281"/>
      <c r="L32" s="281"/>
      <c r="M32" s="281"/>
      <c r="N32" s="281"/>
      <c r="O32" s="152"/>
      <c r="P32" s="281"/>
      <c r="Q32" s="281"/>
      <c r="R32" s="281"/>
      <c r="S32" s="281"/>
    </row>
    <row r="33" spans="1:20" ht="21" customHeight="1" thickBot="1">
      <c r="A33" s="175"/>
      <c r="B33" s="176" t="s">
        <v>623</v>
      </c>
      <c r="C33" s="176"/>
      <c r="D33" s="177"/>
      <c r="E33" s="154">
        <f t="shared" ref="E33:R33" si="15">SUM(E8:E32)</f>
        <v>0</v>
      </c>
      <c r="F33" s="154">
        <f t="shared" si="15"/>
        <v>4</v>
      </c>
      <c r="G33" s="154">
        <f t="shared" si="15"/>
        <v>0</v>
      </c>
      <c r="H33" s="154">
        <f t="shared" si="15"/>
        <v>0</v>
      </c>
      <c r="I33" s="154">
        <f t="shared" si="15"/>
        <v>4</v>
      </c>
      <c r="J33" s="154">
        <f t="shared" si="15"/>
        <v>1</v>
      </c>
      <c r="K33" s="154">
        <f t="shared" si="15"/>
        <v>0</v>
      </c>
      <c r="L33" s="154">
        <f t="shared" si="15"/>
        <v>0</v>
      </c>
      <c r="M33" s="154">
        <f t="shared" si="15"/>
        <v>0</v>
      </c>
      <c r="N33" s="154">
        <f t="shared" si="15"/>
        <v>1</v>
      </c>
      <c r="O33" s="158">
        <f t="shared" si="15"/>
        <v>5</v>
      </c>
      <c r="P33" s="154">
        <f t="shared" si="15"/>
        <v>2</v>
      </c>
      <c r="Q33" s="154">
        <f t="shared" si="15"/>
        <v>0</v>
      </c>
      <c r="R33" s="154">
        <f t="shared" si="15"/>
        <v>0</v>
      </c>
      <c r="S33" s="154"/>
    </row>
    <row r="34" spans="1:20" ht="21" customHeight="1" thickTop="1">
      <c r="A34" s="174"/>
      <c r="B34" s="165"/>
      <c r="C34" s="165"/>
      <c r="D34" s="165"/>
      <c r="E34" s="165"/>
      <c r="F34" s="165"/>
      <c r="G34" s="165"/>
      <c r="H34" s="165"/>
      <c r="I34" s="165"/>
      <c r="J34" s="165"/>
      <c r="K34" s="165"/>
      <c r="L34" s="165"/>
      <c r="M34" s="165"/>
      <c r="N34" s="165"/>
      <c r="O34" s="231"/>
      <c r="P34" s="165"/>
      <c r="Q34" s="165"/>
      <c r="R34" s="166"/>
      <c r="S34" s="166"/>
      <c r="T34" s="173"/>
    </row>
    <row r="35" spans="1:20" ht="21" customHeight="1">
      <c r="A35" s="135"/>
      <c r="B35" s="138" t="s">
        <v>597</v>
      </c>
      <c r="C35" s="138"/>
      <c r="D35" s="138"/>
      <c r="E35" s="138"/>
      <c r="F35" s="138"/>
      <c r="G35" s="138"/>
      <c r="H35" s="138"/>
      <c r="I35" s="138"/>
      <c r="J35" s="138"/>
      <c r="K35" s="138"/>
      <c r="L35" s="138"/>
      <c r="M35" s="138"/>
      <c r="N35" s="138"/>
      <c r="O35" s="232"/>
      <c r="P35" s="138"/>
      <c r="Q35" s="138"/>
      <c r="R35" s="136" t="s">
        <v>598</v>
      </c>
      <c r="S35" s="149">
        <f>'คปร-สพฐ 5 (สนง)'!E23</f>
        <v>19</v>
      </c>
    </row>
    <row r="36" spans="1:20" ht="21" customHeight="1">
      <c r="A36" s="141"/>
      <c r="B36" s="141"/>
      <c r="C36" s="142"/>
      <c r="D36" s="142"/>
      <c r="E36" s="143" t="s">
        <v>576</v>
      </c>
      <c r="F36" s="116"/>
      <c r="G36" s="116"/>
      <c r="H36" s="116"/>
      <c r="I36" s="116"/>
      <c r="J36" s="116"/>
      <c r="K36" s="116"/>
      <c r="L36" s="116"/>
      <c r="M36" s="116"/>
      <c r="N36" s="297"/>
      <c r="O36" s="233"/>
      <c r="P36" s="141" t="s">
        <v>577</v>
      </c>
      <c r="Q36" s="59" t="s">
        <v>578</v>
      </c>
      <c r="R36" s="60"/>
      <c r="S36" s="144" t="s">
        <v>579</v>
      </c>
    </row>
    <row r="37" spans="1:20" ht="21" customHeight="1">
      <c r="A37" s="145" t="s">
        <v>13</v>
      </c>
      <c r="B37" s="145" t="s">
        <v>4</v>
      </c>
      <c r="C37" s="146" t="s">
        <v>568</v>
      </c>
      <c r="D37" s="146" t="s">
        <v>2</v>
      </c>
      <c r="E37" s="143" t="s">
        <v>559</v>
      </c>
      <c r="F37" s="116"/>
      <c r="G37" s="116"/>
      <c r="H37" s="34"/>
      <c r="I37" s="34"/>
      <c r="J37" s="143" t="s">
        <v>560</v>
      </c>
      <c r="K37" s="116"/>
      <c r="L37" s="116"/>
      <c r="M37" s="116"/>
      <c r="N37" s="34"/>
      <c r="O37" s="234" t="s">
        <v>555</v>
      </c>
      <c r="P37" s="147" t="s">
        <v>581</v>
      </c>
      <c r="Q37" s="44" t="s">
        <v>582</v>
      </c>
      <c r="R37" s="45"/>
      <c r="S37" s="147" t="s">
        <v>583</v>
      </c>
    </row>
    <row r="38" spans="1:20" ht="21" customHeight="1">
      <c r="A38" s="48"/>
      <c r="B38" s="48"/>
      <c r="C38" s="48"/>
      <c r="D38" s="48"/>
      <c r="E38" s="48" t="s">
        <v>584</v>
      </c>
      <c r="F38" s="48" t="s">
        <v>585</v>
      </c>
      <c r="G38" s="48" t="s">
        <v>586</v>
      </c>
      <c r="H38" s="48" t="s">
        <v>587</v>
      </c>
      <c r="I38" s="48" t="s">
        <v>555</v>
      </c>
      <c r="J38" s="48" t="s">
        <v>584</v>
      </c>
      <c r="K38" s="48" t="s">
        <v>585</v>
      </c>
      <c r="L38" s="48" t="s">
        <v>586</v>
      </c>
      <c r="M38" s="163" t="s">
        <v>587</v>
      </c>
      <c r="N38" s="48" t="s">
        <v>555</v>
      </c>
      <c r="O38" s="235"/>
      <c r="P38" s="164" t="s">
        <v>649</v>
      </c>
      <c r="Q38" s="48">
        <v>2557</v>
      </c>
      <c r="R38" s="48">
        <v>2558</v>
      </c>
      <c r="S38" s="48"/>
    </row>
    <row r="39" spans="1:20" ht="21" customHeight="1">
      <c r="A39" s="88">
        <v>1</v>
      </c>
      <c r="B39" s="155" t="s">
        <v>49</v>
      </c>
      <c r="C39" s="270" t="s">
        <v>645</v>
      </c>
      <c r="D39" s="270"/>
      <c r="E39" s="255"/>
      <c r="F39" s="255"/>
      <c r="G39" s="255"/>
      <c r="H39" s="279"/>
      <c r="I39" s="299">
        <f>SUM(E39:H39)</f>
        <v>0</v>
      </c>
      <c r="J39" s="255"/>
      <c r="K39" s="255"/>
      <c r="L39" s="255"/>
      <c r="M39" s="279"/>
      <c r="N39" s="299">
        <f>SUM(J39:M39)</f>
        <v>0</v>
      </c>
      <c r="O39" s="153">
        <f>SUM(E39:H39,J39:M39)</f>
        <v>0</v>
      </c>
      <c r="P39" s="255"/>
      <c r="Q39" s="259"/>
      <c r="R39" s="259"/>
      <c r="S39" s="280"/>
    </row>
    <row r="40" spans="1:20" ht="21" customHeight="1">
      <c r="A40" s="89"/>
      <c r="B40" s="156"/>
      <c r="C40" s="270" t="s">
        <v>603</v>
      </c>
      <c r="D40" s="270"/>
      <c r="E40" s="255"/>
      <c r="F40" s="255"/>
      <c r="G40" s="255"/>
      <c r="H40" s="273"/>
      <c r="I40" s="299">
        <f t="shared" ref="I40:I44" si="16">SUM(E40:H40)</f>
        <v>0</v>
      </c>
      <c r="J40" s="255"/>
      <c r="K40" s="255"/>
      <c r="L40" s="255"/>
      <c r="M40" s="273"/>
      <c r="N40" s="299">
        <f t="shared" ref="N40:N44" si="17">SUM(J40:M40)</f>
        <v>0</v>
      </c>
      <c r="O40" s="101">
        <f>SUM(E40:H40,J40:M40)</f>
        <v>0</v>
      </c>
      <c r="P40" s="255"/>
      <c r="Q40" s="255"/>
      <c r="R40" s="255"/>
      <c r="S40" s="276"/>
    </row>
    <row r="41" spans="1:20" ht="21" customHeight="1">
      <c r="A41" s="89"/>
      <c r="B41" s="156"/>
      <c r="C41" s="270" t="s">
        <v>51</v>
      </c>
      <c r="D41" s="270"/>
      <c r="E41" s="255"/>
      <c r="F41" s="255">
        <v>1</v>
      </c>
      <c r="G41" s="255">
        <v>2</v>
      </c>
      <c r="H41" s="273"/>
      <c r="I41" s="299">
        <f t="shared" si="16"/>
        <v>3</v>
      </c>
      <c r="J41" s="255"/>
      <c r="K41" s="255">
        <v>2</v>
      </c>
      <c r="L41" s="255"/>
      <c r="M41" s="273"/>
      <c r="N41" s="299">
        <f t="shared" si="17"/>
        <v>2</v>
      </c>
      <c r="O41" s="101">
        <f t="shared" ref="O41:O43" si="18">SUM(E41:H41,J41:M41)</f>
        <v>5</v>
      </c>
      <c r="P41" s="255"/>
      <c r="Q41" s="255"/>
      <c r="R41" s="255"/>
      <c r="S41" s="276"/>
    </row>
    <row r="42" spans="1:20" ht="21" customHeight="1">
      <c r="A42" s="89"/>
      <c r="B42" s="156"/>
      <c r="C42" s="270" t="s">
        <v>46</v>
      </c>
      <c r="D42" s="270"/>
      <c r="E42" s="255"/>
      <c r="F42" s="255"/>
      <c r="G42" s="255"/>
      <c r="H42" s="273"/>
      <c r="I42" s="300">
        <f t="shared" si="16"/>
        <v>0</v>
      </c>
      <c r="J42" s="255"/>
      <c r="K42" s="255">
        <v>6</v>
      </c>
      <c r="L42" s="255"/>
      <c r="M42" s="273"/>
      <c r="N42" s="300">
        <f t="shared" si="17"/>
        <v>6</v>
      </c>
      <c r="O42" s="101">
        <f t="shared" si="18"/>
        <v>6</v>
      </c>
      <c r="P42" s="255"/>
      <c r="Q42" s="255"/>
      <c r="R42" s="255"/>
      <c r="S42" s="276"/>
    </row>
    <row r="43" spans="1:20" ht="21" customHeight="1">
      <c r="A43" s="162"/>
      <c r="B43" s="250"/>
      <c r="C43" s="270" t="s">
        <v>644</v>
      </c>
      <c r="D43" s="270"/>
      <c r="E43" s="255"/>
      <c r="F43" s="255"/>
      <c r="G43" s="255"/>
      <c r="H43" s="274"/>
      <c r="I43" s="299">
        <f t="shared" si="16"/>
        <v>0</v>
      </c>
      <c r="J43" s="255"/>
      <c r="K43" s="255">
        <v>1</v>
      </c>
      <c r="L43" s="255"/>
      <c r="M43" s="274"/>
      <c r="N43" s="299">
        <f t="shared" si="17"/>
        <v>1</v>
      </c>
      <c r="O43" s="101">
        <f t="shared" si="18"/>
        <v>1</v>
      </c>
      <c r="P43" s="255">
        <v>4</v>
      </c>
      <c r="Q43" s="256"/>
      <c r="R43" s="256"/>
      <c r="S43" s="278"/>
    </row>
    <row r="44" spans="1:20" ht="21" customHeight="1">
      <c r="A44" s="90"/>
      <c r="B44" s="157"/>
      <c r="C44" s="270"/>
      <c r="D44" s="282"/>
      <c r="E44" s="255"/>
      <c r="F44" s="255"/>
      <c r="G44" s="255"/>
      <c r="H44" s="283"/>
      <c r="I44" s="301">
        <f t="shared" si="16"/>
        <v>0</v>
      </c>
      <c r="J44" s="255"/>
      <c r="K44" s="255"/>
      <c r="L44" s="255"/>
      <c r="M44" s="283"/>
      <c r="N44" s="301">
        <f t="shared" si="17"/>
        <v>0</v>
      </c>
      <c r="O44" s="152">
        <f>SUM(E44:H44,J44:M44)</f>
        <v>0</v>
      </c>
      <c r="P44" s="255"/>
      <c r="Q44" s="284"/>
      <c r="R44" s="284"/>
      <c r="S44" s="285"/>
    </row>
    <row r="45" spans="1:20" ht="21" customHeight="1" thickBot="1">
      <c r="A45" s="175"/>
      <c r="B45" s="176" t="s">
        <v>623</v>
      </c>
      <c r="C45" s="176"/>
      <c r="D45" s="177"/>
      <c r="E45" s="154">
        <f>SUM(E39:E44)</f>
        <v>0</v>
      </c>
      <c r="F45" s="154">
        <f t="shared" ref="F45:R45" si="19">SUM(F39:F44)</f>
        <v>1</v>
      </c>
      <c r="G45" s="154">
        <f t="shared" si="19"/>
        <v>2</v>
      </c>
      <c r="H45" s="154">
        <f t="shared" si="19"/>
        <v>0</v>
      </c>
      <c r="I45" s="154">
        <f t="shared" si="19"/>
        <v>3</v>
      </c>
      <c r="J45" s="154">
        <f t="shared" si="19"/>
        <v>0</v>
      </c>
      <c r="K45" s="154">
        <f t="shared" si="19"/>
        <v>9</v>
      </c>
      <c r="L45" s="154">
        <f t="shared" si="19"/>
        <v>0</v>
      </c>
      <c r="M45" s="154">
        <f t="shared" si="19"/>
        <v>0</v>
      </c>
      <c r="N45" s="154">
        <f t="shared" si="19"/>
        <v>9</v>
      </c>
      <c r="O45" s="158">
        <f>SUM(O39:O44)</f>
        <v>12</v>
      </c>
      <c r="P45" s="154">
        <f t="shared" si="19"/>
        <v>4</v>
      </c>
      <c r="Q45" s="154">
        <f t="shared" si="19"/>
        <v>0</v>
      </c>
      <c r="R45" s="154">
        <f t="shared" si="19"/>
        <v>0</v>
      </c>
      <c r="S45" s="154"/>
    </row>
    <row r="46" spans="1:20" ht="21.75" thickTop="1">
      <c r="A46" s="166"/>
      <c r="B46" s="166"/>
      <c r="C46" s="166"/>
      <c r="D46" s="166"/>
      <c r="E46" s="166"/>
      <c r="F46" s="166"/>
      <c r="G46" s="166"/>
      <c r="H46" s="166"/>
      <c r="I46" s="166"/>
      <c r="J46" s="166"/>
      <c r="K46" s="166"/>
      <c r="L46" s="166"/>
      <c r="M46" s="166"/>
      <c r="N46" s="166"/>
      <c r="O46" s="236"/>
      <c r="P46" s="166"/>
      <c r="Q46" s="166"/>
      <c r="R46" s="166"/>
      <c r="S46" s="166"/>
      <c r="T46" s="173"/>
    </row>
    <row r="47" spans="1:20" ht="20.100000000000001" customHeight="1">
      <c r="A47" s="135"/>
      <c r="B47" s="138" t="s">
        <v>600</v>
      </c>
      <c r="C47" s="138"/>
      <c r="D47" s="138"/>
      <c r="E47" s="138"/>
      <c r="F47" s="138"/>
      <c r="G47" s="138"/>
      <c r="H47" s="138"/>
      <c r="I47" s="138"/>
      <c r="J47" s="138"/>
      <c r="K47" s="138"/>
      <c r="L47" s="138"/>
      <c r="M47" s="138"/>
      <c r="N47" s="138"/>
      <c r="O47" s="232"/>
      <c r="P47" s="138"/>
      <c r="Q47" s="138"/>
      <c r="R47" s="136" t="s">
        <v>601</v>
      </c>
      <c r="S47" s="149">
        <f>'คปร-สพฐ 5 (สนง)'!E26</f>
        <v>60</v>
      </c>
    </row>
    <row r="48" spans="1:20" ht="18" customHeight="1">
      <c r="A48" s="141"/>
      <c r="B48" s="141"/>
      <c r="C48" s="59"/>
      <c r="D48" s="60"/>
      <c r="E48" s="143" t="s">
        <v>576</v>
      </c>
      <c r="F48" s="116"/>
      <c r="G48" s="116"/>
      <c r="H48" s="116"/>
      <c r="I48" s="116"/>
      <c r="J48" s="116"/>
      <c r="K48" s="116"/>
      <c r="L48" s="116"/>
      <c r="M48" s="116"/>
      <c r="N48" s="297"/>
      <c r="O48" s="233"/>
      <c r="P48" s="141" t="s">
        <v>577</v>
      </c>
      <c r="Q48" s="59" t="s">
        <v>578</v>
      </c>
      <c r="R48" s="60"/>
      <c r="S48" s="144" t="s">
        <v>579</v>
      </c>
    </row>
    <row r="49" spans="1:19" ht="18" customHeight="1">
      <c r="A49" s="145" t="s">
        <v>13</v>
      </c>
      <c r="B49" s="145" t="s">
        <v>4</v>
      </c>
      <c r="C49" s="61" t="s">
        <v>580</v>
      </c>
      <c r="D49" s="62"/>
      <c r="E49" s="143" t="s">
        <v>559</v>
      </c>
      <c r="F49" s="116"/>
      <c r="G49" s="116"/>
      <c r="H49" s="34"/>
      <c r="I49" s="34"/>
      <c r="J49" s="143" t="s">
        <v>560</v>
      </c>
      <c r="K49" s="116"/>
      <c r="L49" s="116"/>
      <c r="M49" s="116"/>
      <c r="N49" s="34"/>
      <c r="O49" s="234" t="s">
        <v>555</v>
      </c>
      <c r="P49" s="147" t="s">
        <v>581</v>
      </c>
      <c r="Q49" s="44" t="s">
        <v>582</v>
      </c>
      <c r="R49" s="45"/>
      <c r="S49" s="147" t="s">
        <v>583</v>
      </c>
    </row>
    <row r="50" spans="1:19" ht="18" customHeight="1">
      <c r="A50" s="48"/>
      <c r="B50" s="48"/>
      <c r="C50" s="44"/>
      <c r="D50" s="45"/>
      <c r="E50" s="48" t="s">
        <v>584</v>
      </c>
      <c r="F50" s="48" t="s">
        <v>585</v>
      </c>
      <c r="G50" s="48" t="s">
        <v>586</v>
      </c>
      <c r="H50" s="48" t="s">
        <v>587</v>
      </c>
      <c r="I50" s="48" t="s">
        <v>555</v>
      </c>
      <c r="J50" s="48" t="s">
        <v>584</v>
      </c>
      <c r="K50" s="48" t="s">
        <v>585</v>
      </c>
      <c r="L50" s="48" t="s">
        <v>586</v>
      </c>
      <c r="M50" s="163" t="s">
        <v>587</v>
      </c>
      <c r="N50" s="48" t="s">
        <v>555</v>
      </c>
      <c r="O50" s="235"/>
      <c r="P50" s="164" t="s">
        <v>649</v>
      </c>
      <c r="Q50" s="48">
        <v>2557</v>
      </c>
      <c r="R50" s="48">
        <v>2558</v>
      </c>
      <c r="S50" s="48"/>
    </row>
    <row r="51" spans="1:19" ht="18" customHeight="1">
      <c r="A51" s="88">
        <v>1</v>
      </c>
      <c r="B51" s="20" t="s">
        <v>300</v>
      </c>
      <c r="C51" s="167" t="s">
        <v>602</v>
      </c>
      <c r="D51" s="168"/>
      <c r="E51" s="259"/>
      <c r="F51" s="259"/>
      <c r="G51" s="259"/>
      <c r="H51" s="259"/>
      <c r="I51" s="299">
        <f>SUM(E51:H51)</f>
        <v>0</v>
      </c>
      <c r="J51" s="259"/>
      <c r="K51" s="259">
        <v>1</v>
      </c>
      <c r="L51" s="259"/>
      <c r="M51" s="259"/>
      <c r="N51" s="299">
        <f>SUM(J51:M51)</f>
        <v>1</v>
      </c>
      <c r="O51" s="153">
        <f>SUM(E51:H51,J51:M51)</f>
        <v>1</v>
      </c>
      <c r="P51" s="259"/>
      <c r="Q51" s="259"/>
      <c r="R51" s="259"/>
      <c r="S51" s="280"/>
    </row>
    <row r="52" spans="1:19" ht="18" customHeight="1">
      <c r="A52" s="89"/>
      <c r="B52" s="21"/>
      <c r="C52" s="169" t="s">
        <v>46</v>
      </c>
      <c r="D52" s="170"/>
      <c r="E52" s="255"/>
      <c r="F52" s="255"/>
      <c r="G52" s="255"/>
      <c r="H52" s="255"/>
      <c r="I52" s="299">
        <f t="shared" ref="I52:I57" si="20">SUM(E52:H52)</f>
        <v>0</v>
      </c>
      <c r="J52" s="255"/>
      <c r="K52" s="255"/>
      <c r="L52" s="255">
        <v>3</v>
      </c>
      <c r="M52" s="255"/>
      <c r="N52" s="299">
        <f t="shared" ref="N52:N53" si="21">SUM(J52:M52)</f>
        <v>3</v>
      </c>
      <c r="O52" s="101">
        <f>SUM(E52:H52,J52:M52)</f>
        <v>3</v>
      </c>
      <c r="P52" s="255"/>
      <c r="Q52" s="255"/>
      <c r="R52" s="255"/>
      <c r="S52" s="276"/>
    </row>
    <row r="53" spans="1:19" ht="18" customHeight="1">
      <c r="A53" s="89"/>
      <c r="B53" s="21"/>
      <c r="C53" s="171" t="s">
        <v>51</v>
      </c>
      <c r="D53" s="172"/>
      <c r="E53" s="255"/>
      <c r="F53" s="255">
        <v>1</v>
      </c>
      <c r="G53" s="255"/>
      <c r="H53" s="255"/>
      <c r="I53" s="302">
        <f t="shared" si="20"/>
        <v>1</v>
      </c>
      <c r="J53" s="255"/>
      <c r="K53" s="255"/>
      <c r="L53" s="255">
        <v>1</v>
      </c>
      <c r="M53" s="255"/>
      <c r="N53" s="302">
        <f t="shared" si="21"/>
        <v>1</v>
      </c>
      <c r="O53" s="101">
        <f t="shared" ref="O53" si="22">SUM(E53:H53,J53:M53)</f>
        <v>2</v>
      </c>
      <c r="P53" s="255"/>
      <c r="Q53" s="255"/>
      <c r="R53" s="255"/>
      <c r="S53" s="276"/>
    </row>
    <row r="54" spans="1:19" ht="18" customHeight="1">
      <c r="A54" s="88">
        <v>2</v>
      </c>
      <c r="B54" s="20" t="s">
        <v>604</v>
      </c>
      <c r="C54" s="167" t="s">
        <v>602</v>
      </c>
      <c r="D54" s="168"/>
      <c r="E54" s="259"/>
      <c r="F54" s="259"/>
      <c r="G54" s="259"/>
      <c r="H54" s="259"/>
      <c r="I54" s="299">
        <f>SUM(E54:H54)</f>
        <v>0</v>
      </c>
      <c r="J54" s="259"/>
      <c r="K54" s="259">
        <v>1</v>
      </c>
      <c r="L54" s="259"/>
      <c r="M54" s="259"/>
      <c r="N54" s="299">
        <f>SUM(J54:M54)</f>
        <v>1</v>
      </c>
      <c r="O54" s="153">
        <f>SUM(E54:H54,J54:M54)</f>
        <v>1</v>
      </c>
      <c r="P54" s="259"/>
      <c r="Q54" s="259"/>
      <c r="R54" s="259"/>
      <c r="S54" s="280"/>
    </row>
    <row r="55" spans="1:19" ht="18" customHeight="1">
      <c r="A55" s="89"/>
      <c r="B55" s="21"/>
      <c r="C55" s="169" t="s">
        <v>46</v>
      </c>
      <c r="D55" s="170"/>
      <c r="E55" s="255"/>
      <c r="F55" s="255"/>
      <c r="G55" s="255"/>
      <c r="H55" s="255"/>
      <c r="I55" s="299">
        <f t="shared" si="20"/>
        <v>0</v>
      </c>
      <c r="J55" s="255"/>
      <c r="K55" s="255">
        <v>2</v>
      </c>
      <c r="L55" s="255">
        <v>3</v>
      </c>
      <c r="M55" s="255"/>
      <c r="N55" s="299">
        <f t="shared" ref="N55:N57" si="23">SUM(J55:M55)</f>
        <v>5</v>
      </c>
      <c r="O55" s="101">
        <f>SUM(E55:H55,J55:M55)</f>
        <v>5</v>
      </c>
      <c r="P55" s="255">
        <v>2</v>
      </c>
      <c r="Q55" s="255"/>
      <c r="R55" s="255"/>
      <c r="S55" s="276"/>
    </row>
    <row r="56" spans="1:19" ht="18" customHeight="1">
      <c r="A56" s="89"/>
      <c r="B56" s="21"/>
      <c r="C56" s="169" t="s">
        <v>51</v>
      </c>
      <c r="D56" s="170"/>
      <c r="E56" s="255"/>
      <c r="F56" s="255"/>
      <c r="G56" s="255"/>
      <c r="H56" s="255"/>
      <c r="I56" s="299">
        <f t="shared" si="20"/>
        <v>0</v>
      </c>
      <c r="J56" s="255"/>
      <c r="K56" s="255">
        <v>2</v>
      </c>
      <c r="L56" s="255">
        <v>1</v>
      </c>
      <c r="M56" s="255"/>
      <c r="N56" s="299">
        <f t="shared" si="23"/>
        <v>3</v>
      </c>
      <c r="O56" s="101">
        <f t="shared" ref="O56:O57" si="24">SUM(E56:H56,J56:M56)</f>
        <v>3</v>
      </c>
      <c r="P56" s="255"/>
      <c r="Q56" s="255"/>
      <c r="R56" s="255"/>
      <c r="S56" s="276"/>
    </row>
    <row r="57" spans="1:19" ht="18" customHeight="1">
      <c r="A57" s="90"/>
      <c r="B57" s="22"/>
      <c r="C57" s="171" t="s">
        <v>603</v>
      </c>
      <c r="D57" s="172"/>
      <c r="E57" s="284"/>
      <c r="F57" s="284"/>
      <c r="G57" s="284"/>
      <c r="H57" s="284"/>
      <c r="I57" s="302">
        <f t="shared" si="20"/>
        <v>0</v>
      </c>
      <c r="J57" s="284"/>
      <c r="K57" s="284"/>
      <c r="L57" s="284"/>
      <c r="M57" s="284"/>
      <c r="N57" s="302">
        <f t="shared" si="23"/>
        <v>0</v>
      </c>
      <c r="O57" s="101">
        <f t="shared" si="24"/>
        <v>0</v>
      </c>
      <c r="P57" s="284"/>
      <c r="Q57" s="284"/>
      <c r="R57" s="284"/>
      <c r="S57" s="285"/>
    </row>
    <row r="58" spans="1:19" ht="18" customHeight="1">
      <c r="A58" s="88">
        <v>3</v>
      </c>
      <c r="B58" s="20" t="s">
        <v>605</v>
      </c>
      <c r="C58" s="167" t="s">
        <v>602</v>
      </c>
      <c r="D58" s="168"/>
      <c r="E58" s="259"/>
      <c r="F58" s="259"/>
      <c r="G58" s="259"/>
      <c r="H58" s="259"/>
      <c r="I58" s="299">
        <f>SUM(E58:H58)</f>
        <v>0</v>
      </c>
      <c r="J58" s="259"/>
      <c r="K58" s="259"/>
      <c r="L58" s="259"/>
      <c r="M58" s="259"/>
      <c r="N58" s="299">
        <f>SUM(J58:M58)</f>
        <v>0</v>
      </c>
      <c r="O58" s="153">
        <f>SUM(E58:H58,J58:M58)</f>
        <v>0</v>
      </c>
      <c r="P58" s="259"/>
      <c r="Q58" s="259"/>
      <c r="R58" s="259"/>
      <c r="S58" s="280"/>
    </row>
    <row r="59" spans="1:19" ht="18" customHeight="1">
      <c r="A59" s="89"/>
      <c r="B59" s="21"/>
      <c r="C59" s="169" t="s">
        <v>46</v>
      </c>
      <c r="D59" s="170"/>
      <c r="E59" s="255"/>
      <c r="F59" s="255"/>
      <c r="G59" s="255"/>
      <c r="H59" s="255"/>
      <c r="I59" s="299">
        <f t="shared" ref="I59:I60" si="25">SUM(E59:H59)</f>
        <v>0</v>
      </c>
      <c r="J59" s="255"/>
      <c r="K59" s="255"/>
      <c r="L59" s="255">
        <v>1</v>
      </c>
      <c r="M59" s="255"/>
      <c r="N59" s="299">
        <f t="shared" ref="N59:N60" si="26">SUM(J59:M59)</f>
        <v>1</v>
      </c>
      <c r="O59" s="101">
        <f>SUM(E59:H59,J59:M59)</f>
        <v>1</v>
      </c>
      <c r="P59" s="255"/>
      <c r="Q59" s="255"/>
      <c r="R59" s="255"/>
      <c r="S59" s="276"/>
    </row>
    <row r="60" spans="1:19" ht="18" customHeight="1">
      <c r="A60" s="89"/>
      <c r="B60" s="21"/>
      <c r="C60" s="171" t="s">
        <v>51</v>
      </c>
      <c r="D60" s="172"/>
      <c r="E60" s="255"/>
      <c r="F60" s="255"/>
      <c r="G60" s="255"/>
      <c r="H60" s="255"/>
      <c r="I60" s="302">
        <f t="shared" si="25"/>
        <v>0</v>
      </c>
      <c r="J60" s="255"/>
      <c r="K60" s="255"/>
      <c r="L60" s="255"/>
      <c r="M60" s="255"/>
      <c r="N60" s="302">
        <f t="shared" si="26"/>
        <v>0</v>
      </c>
      <c r="O60" s="101">
        <f t="shared" ref="O60" si="27">SUM(E60:H60,J60:M60)</f>
        <v>0</v>
      </c>
      <c r="P60" s="255"/>
      <c r="Q60" s="255"/>
      <c r="R60" s="255"/>
      <c r="S60" s="276"/>
    </row>
    <row r="61" spans="1:19" ht="18" customHeight="1">
      <c r="A61" s="88">
        <v>4</v>
      </c>
      <c r="B61" s="20" t="s">
        <v>606</v>
      </c>
      <c r="C61" s="167" t="s">
        <v>602</v>
      </c>
      <c r="D61" s="168"/>
      <c r="E61" s="259"/>
      <c r="F61" s="259"/>
      <c r="G61" s="259"/>
      <c r="H61" s="259"/>
      <c r="I61" s="299">
        <f>SUM(E61:H61)</f>
        <v>0</v>
      </c>
      <c r="J61" s="259"/>
      <c r="K61" s="259"/>
      <c r="L61" s="259"/>
      <c r="M61" s="259"/>
      <c r="N61" s="299">
        <f>SUM(J61:M61)</f>
        <v>0</v>
      </c>
      <c r="O61" s="153">
        <f>SUM(E61:H61,J61:M61)</f>
        <v>0</v>
      </c>
      <c r="P61" s="259"/>
      <c r="Q61" s="259"/>
      <c r="R61" s="259"/>
      <c r="S61" s="280"/>
    </row>
    <row r="62" spans="1:19" ht="18" customHeight="1">
      <c r="A62" s="89"/>
      <c r="B62" s="21"/>
      <c r="C62" s="169" t="s">
        <v>46</v>
      </c>
      <c r="D62" s="170"/>
      <c r="E62" s="255"/>
      <c r="F62" s="255"/>
      <c r="G62" s="255"/>
      <c r="H62" s="255"/>
      <c r="I62" s="299">
        <f t="shared" ref="I62:I64" si="28">SUM(E62:H62)</f>
        <v>0</v>
      </c>
      <c r="J62" s="255"/>
      <c r="K62" s="255">
        <v>1</v>
      </c>
      <c r="L62" s="255">
        <v>5</v>
      </c>
      <c r="M62" s="255"/>
      <c r="N62" s="299">
        <f t="shared" ref="N62:N64" si="29">SUM(J62:M62)</f>
        <v>6</v>
      </c>
      <c r="O62" s="101">
        <f>SUM(E62:H62,J62:M62)</f>
        <v>6</v>
      </c>
      <c r="P62" s="255"/>
      <c r="Q62" s="255"/>
      <c r="R62" s="255"/>
      <c r="S62" s="276"/>
    </row>
    <row r="63" spans="1:19" ht="18" customHeight="1">
      <c r="A63" s="89"/>
      <c r="B63" s="21"/>
      <c r="C63" s="169" t="s">
        <v>51</v>
      </c>
      <c r="D63" s="170"/>
      <c r="E63" s="255"/>
      <c r="F63" s="255"/>
      <c r="G63" s="255"/>
      <c r="H63" s="255"/>
      <c r="I63" s="299">
        <f t="shared" si="28"/>
        <v>0</v>
      </c>
      <c r="J63" s="255"/>
      <c r="K63" s="255">
        <v>1</v>
      </c>
      <c r="L63" s="255">
        <v>2</v>
      </c>
      <c r="M63" s="255"/>
      <c r="N63" s="299">
        <f t="shared" si="29"/>
        <v>3</v>
      </c>
      <c r="O63" s="101">
        <f t="shared" ref="O63:O64" si="30">SUM(E63:H63,J63:M63)</f>
        <v>3</v>
      </c>
      <c r="P63" s="255"/>
      <c r="Q63" s="255"/>
      <c r="R63" s="255"/>
      <c r="S63" s="276"/>
    </row>
    <row r="64" spans="1:19" ht="18" customHeight="1">
      <c r="A64" s="90"/>
      <c r="B64" s="22"/>
      <c r="C64" s="171" t="s">
        <v>603</v>
      </c>
      <c r="D64" s="172"/>
      <c r="E64" s="284"/>
      <c r="F64" s="284"/>
      <c r="G64" s="284"/>
      <c r="H64" s="284"/>
      <c r="I64" s="302">
        <f t="shared" si="28"/>
        <v>0</v>
      </c>
      <c r="J64" s="284"/>
      <c r="K64" s="284"/>
      <c r="L64" s="284"/>
      <c r="M64" s="284"/>
      <c r="N64" s="302">
        <f t="shared" si="29"/>
        <v>0</v>
      </c>
      <c r="O64" s="101">
        <f t="shared" si="30"/>
        <v>0</v>
      </c>
      <c r="P64" s="284"/>
      <c r="Q64" s="284"/>
      <c r="R64" s="284"/>
      <c r="S64" s="285"/>
    </row>
    <row r="65" spans="1:19" ht="18" customHeight="1">
      <c r="A65" s="88">
        <v>5</v>
      </c>
      <c r="B65" s="20" t="s">
        <v>607</v>
      </c>
      <c r="C65" s="167" t="s">
        <v>602</v>
      </c>
      <c r="D65" s="168"/>
      <c r="E65" s="259"/>
      <c r="F65" s="259"/>
      <c r="G65" s="259"/>
      <c r="H65" s="259"/>
      <c r="I65" s="299">
        <f>SUM(E65:H65)</f>
        <v>0</v>
      </c>
      <c r="J65" s="259"/>
      <c r="K65" s="259"/>
      <c r="L65" s="259"/>
      <c r="M65" s="259"/>
      <c r="N65" s="299">
        <f>SUM(J65:M65)</f>
        <v>0</v>
      </c>
      <c r="O65" s="153">
        <f>SUM(E65:H65,J65:M65)</f>
        <v>0</v>
      </c>
      <c r="P65" s="259"/>
      <c r="Q65" s="259"/>
      <c r="R65" s="259"/>
      <c r="S65" s="280"/>
    </row>
    <row r="66" spans="1:19" ht="18" customHeight="1">
      <c r="A66" s="89"/>
      <c r="B66" s="21"/>
      <c r="C66" s="169" t="s">
        <v>46</v>
      </c>
      <c r="D66" s="170"/>
      <c r="E66" s="255"/>
      <c r="F66" s="255"/>
      <c r="G66" s="255"/>
      <c r="H66" s="255"/>
      <c r="I66" s="299">
        <f t="shared" ref="I66:I67" si="31">SUM(E66:H66)</f>
        <v>0</v>
      </c>
      <c r="J66" s="255"/>
      <c r="K66" s="255">
        <v>1</v>
      </c>
      <c r="L66" s="255">
        <v>2</v>
      </c>
      <c r="M66" s="255"/>
      <c r="N66" s="299">
        <f t="shared" ref="N66:N67" si="32">SUM(J66:M66)</f>
        <v>3</v>
      </c>
      <c r="O66" s="101">
        <f>SUM(E66:H66,J66:M66)</f>
        <v>3</v>
      </c>
      <c r="P66" s="255"/>
      <c r="Q66" s="255"/>
      <c r="R66" s="255"/>
      <c r="S66" s="276"/>
    </row>
    <row r="67" spans="1:19" ht="18" customHeight="1">
      <c r="A67" s="89"/>
      <c r="B67" s="21"/>
      <c r="C67" s="171" t="s">
        <v>51</v>
      </c>
      <c r="D67" s="172"/>
      <c r="E67" s="255"/>
      <c r="F67" s="255"/>
      <c r="G67" s="255"/>
      <c r="H67" s="255"/>
      <c r="I67" s="302">
        <f t="shared" si="31"/>
        <v>0</v>
      </c>
      <c r="J67" s="255"/>
      <c r="K67" s="255"/>
      <c r="L67" s="255">
        <v>2</v>
      </c>
      <c r="M67" s="255"/>
      <c r="N67" s="302">
        <f t="shared" si="32"/>
        <v>2</v>
      </c>
      <c r="O67" s="101">
        <f t="shared" ref="O67" si="33">SUM(E67:H67,J67:M67)</f>
        <v>2</v>
      </c>
      <c r="P67" s="255"/>
      <c r="Q67" s="255"/>
      <c r="R67" s="255"/>
      <c r="S67" s="276"/>
    </row>
    <row r="68" spans="1:19" ht="18" customHeight="1">
      <c r="A68" s="88">
        <v>6</v>
      </c>
      <c r="B68" s="20" t="s">
        <v>608</v>
      </c>
      <c r="C68" s="167" t="s">
        <v>602</v>
      </c>
      <c r="D68" s="168"/>
      <c r="E68" s="259"/>
      <c r="F68" s="259"/>
      <c r="G68" s="259"/>
      <c r="H68" s="259"/>
      <c r="I68" s="299">
        <f>SUM(E68:H68)</f>
        <v>0</v>
      </c>
      <c r="J68" s="259"/>
      <c r="K68" s="259"/>
      <c r="L68" s="259"/>
      <c r="M68" s="259"/>
      <c r="N68" s="299">
        <f>SUM(J68:M68)</f>
        <v>0</v>
      </c>
      <c r="O68" s="153">
        <f>SUM(E68:H68,J68:M68)</f>
        <v>0</v>
      </c>
      <c r="P68" s="259"/>
      <c r="Q68" s="259"/>
      <c r="R68" s="259"/>
      <c r="S68" s="280"/>
    </row>
    <row r="69" spans="1:19" ht="18" customHeight="1">
      <c r="A69" s="89"/>
      <c r="B69" s="21"/>
      <c r="C69" s="169" t="s">
        <v>46</v>
      </c>
      <c r="D69" s="170"/>
      <c r="E69" s="255"/>
      <c r="F69" s="255"/>
      <c r="G69" s="255"/>
      <c r="H69" s="255"/>
      <c r="I69" s="299">
        <f t="shared" ref="I69:I70" si="34">SUM(E69:H69)</f>
        <v>0</v>
      </c>
      <c r="J69" s="255"/>
      <c r="K69" s="255"/>
      <c r="L69" s="255">
        <v>1</v>
      </c>
      <c r="M69" s="255"/>
      <c r="N69" s="299">
        <f t="shared" ref="N69:N70" si="35">SUM(J69:M69)</f>
        <v>1</v>
      </c>
      <c r="O69" s="101">
        <f>SUM(E69:H69,J69:M69)</f>
        <v>1</v>
      </c>
      <c r="P69" s="255"/>
      <c r="Q69" s="255"/>
      <c r="R69" s="255"/>
      <c r="S69" s="276"/>
    </row>
    <row r="70" spans="1:19" ht="18" customHeight="1">
      <c r="A70" s="89"/>
      <c r="B70" s="21"/>
      <c r="C70" s="171" t="s">
        <v>51</v>
      </c>
      <c r="D70" s="172"/>
      <c r="E70" s="255"/>
      <c r="F70" s="255"/>
      <c r="G70" s="255"/>
      <c r="H70" s="255"/>
      <c r="I70" s="302">
        <f t="shared" si="34"/>
        <v>0</v>
      </c>
      <c r="J70" s="255"/>
      <c r="K70" s="255"/>
      <c r="L70" s="255"/>
      <c r="M70" s="255"/>
      <c r="N70" s="302">
        <f t="shared" si="35"/>
        <v>0</v>
      </c>
      <c r="O70" s="101">
        <f t="shared" ref="O70" si="36">SUM(E70:H70,J70:M70)</f>
        <v>0</v>
      </c>
      <c r="P70" s="255"/>
      <c r="Q70" s="255"/>
      <c r="R70" s="255"/>
      <c r="S70" s="276"/>
    </row>
    <row r="71" spans="1:19" ht="18" customHeight="1">
      <c r="A71" s="88">
        <v>7</v>
      </c>
      <c r="B71" s="20" t="s">
        <v>609</v>
      </c>
      <c r="C71" s="167" t="s">
        <v>602</v>
      </c>
      <c r="D71" s="168"/>
      <c r="E71" s="259"/>
      <c r="F71" s="259"/>
      <c r="G71" s="259"/>
      <c r="H71" s="259"/>
      <c r="I71" s="299">
        <f>SUM(E71:H71)</f>
        <v>0</v>
      </c>
      <c r="J71" s="259"/>
      <c r="K71" s="259"/>
      <c r="L71" s="259"/>
      <c r="M71" s="259"/>
      <c r="N71" s="299">
        <f>SUM(J71:M71)</f>
        <v>0</v>
      </c>
      <c r="O71" s="153">
        <f>SUM(E71:H71,J71:M71)</f>
        <v>0</v>
      </c>
      <c r="P71" s="259"/>
      <c r="Q71" s="259"/>
      <c r="R71" s="259"/>
      <c r="S71" s="280"/>
    </row>
    <row r="72" spans="1:19" ht="18" customHeight="1">
      <c r="A72" s="89"/>
      <c r="B72" s="21"/>
      <c r="C72" s="169" t="s">
        <v>46</v>
      </c>
      <c r="D72" s="170"/>
      <c r="E72" s="255"/>
      <c r="F72" s="255"/>
      <c r="G72" s="255"/>
      <c r="H72" s="255"/>
      <c r="I72" s="299">
        <f t="shared" ref="I72:I73" si="37">SUM(E72:H72)</f>
        <v>0</v>
      </c>
      <c r="J72" s="255"/>
      <c r="K72" s="255">
        <v>1</v>
      </c>
      <c r="L72" s="255"/>
      <c r="M72" s="255"/>
      <c r="N72" s="299">
        <f t="shared" ref="N72:N73" si="38">SUM(J72:M72)</f>
        <v>1</v>
      </c>
      <c r="O72" s="101">
        <f>SUM(E72:H72,J72:M72)</f>
        <v>1</v>
      </c>
      <c r="P72" s="255"/>
      <c r="Q72" s="255"/>
      <c r="R72" s="255"/>
      <c r="S72" s="276"/>
    </row>
    <row r="73" spans="1:19" ht="18" customHeight="1">
      <c r="A73" s="89"/>
      <c r="B73" s="21"/>
      <c r="C73" s="171" t="s">
        <v>51</v>
      </c>
      <c r="D73" s="172"/>
      <c r="E73" s="255"/>
      <c r="F73" s="255"/>
      <c r="G73" s="255"/>
      <c r="H73" s="255"/>
      <c r="I73" s="302">
        <f t="shared" si="37"/>
        <v>0</v>
      </c>
      <c r="J73" s="255"/>
      <c r="K73" s="255"/>
      <c r="L73" s="255"/>
      <c r="M73" s="255"/>
      <c r="N73" s="302">
        <f t="shared" si="38"/>
        <v>0</v>
      </c>
      <c r="O73" s="101">
        <f t="shared" ref="O73" si="39">SUM(E73:H73,J73:M73)</f>
        <v>0</v>
      </c>
      <c r="P73" s="255">
        <v>1</v>
      </c>
      <c r="Q73" s="255"/>
      <c r="R73" s="255"/>
      <c r="S73" s="276"/>
    </row>
    <row r="74" spans="1:19" ht="18" customHeight="1">
      <c r="A74" s="88">
        <v>8</v>
      </c>
      <c r="B74" s="20" t="s">
        <v>610</v>
      </c>
      <c r="C74" s="167" t="s">
        <v>602</v>
      </c>
      <c r="D74" s="168"/>
      <c r="E74" s="259"/>
      <c r="F74" s="259"/>
      <c r="G74" s="259"/>
      <c r="H74" s="259"/>
      <c r="I74" s="299">
        <f>SUM(E74:H74)</f>
        <v>0</v>
      </c>
      <c r="J74" s="259"/>
      <c r="K74" s="259"/>
      <c r="L74" s="259"/>
      <c r="M74" s="259"/>
      <c r="N74" s="299">
        <f>SUM(J74:M74)</f>
        <v>0</v>
      </c>
      <c r="O74" s="153">
        <f>SUM(E74:H74,J74:M74)</f>
        <v>0</v>
      </c>
      <c r="P74" s="259"/>
      <c r="Q74" s="259"/>
      <c r="R74" s="259"/>
      <c r="S74" s="280"/>
    </row>
    <row r="75" spans="1:19" ht="18" customHeight="1">
      <c r="A75" s="89"/>
      <c r="B75" s="21"/>
      <c r="C75" s="169" t="s">
        <v>46</v>
      </c>
      <c r="D75" s="170"/>
      <c r="E75" s="255"/>
      <c r="F75" s="255"/>
      <c r="G75" s="255"/>
      <c r="H75" s="255"/>
      <c r="I75" s="299">
        <f t="shared" ref="I75:I77" si="40">SUM(E75:H75)</f>
        <v>0</v>
      </c>
      <c r="J75" s="255"/>
      <c r="K75" s="255"/>
      <c r="L75" s="255">
        <v>2</v>
      </c>
      <c r="M75" s="255"/>
      <c r="N75" s="299">
        <f t="shared" ref="N75:N77" si="41">SUM(J75:M75)</f>
        <v>2</v>
      </c>
      <c r="O75" s="101">
        <f>SUM(E75:H75,J75:M75)</f>
        <v>2</v>
      </c>
      <c r="P75" s="255">
        <v>1</v>
      </c>
      <c r="Q75" s="255"/>
      <c r="R75" s="255"/>
      <c r="S75" s="276"/>
    </row>
    <row r="76" spans="1:19" ht="18" customHeight="1">
      <c r="A76" s="89"/>
      <c r="B76" s="21"/>
      <c r="C76" s="169" t="s">
        <v>51</v>
      </c>
      <c r="D76" s="170"/>
      <c r="E76" s="255"/>
      <c r="F76" s="255"/>
      <c r="G76" s="255"/>
      <c r="H76" s="255"/>
      <c r="I76" s="299">
        <f t="shared" si="40"/>
        <v>0</v>
      </c>
      <c r="J76" s="255"/>
      <c r="K76" s="255">
        <v>1</v>
      </c>
      <c r="L76" s="255">
        <v>1</v>
      </c>
      <c r="M76" s="255"/>
      <c r="N76" s="299">
        <f t="shared" si="41"/>
        <v>2</v>
      </c>
      <c r="O76" s="101">
        <f t="shared" ref="O76:O77" si="42">SUM(E76:H76,J76:M76)</f>
        <v>2</v>
      </c>
      <c r="P76" s="255"/>
      <c r="Q76" s="255"/>
      <c r="R76" s="255">
        <v>1</v>
      </c>
      <c r="S76" s="276"/>
    </row>
    <row r="77" spans="1:19" ht="18" customHeight="1">
      <c r="A77" s="90"/>
      <c r="B77" s="22"/>
      <c r="C77" s="171" t="s">
        <v>603</v>
      </c>
      <c r="D77" s="172"/>
      <c r="E77" s="284"/>
      <c r="F77" s="284"/>
      <c r="G77" s="284"/>
      <c r="H77" s="284"/>
      <c r="I77" s="302">
        <f t="shared" si="40"/>
        <v>0</v>
      </c>
      <c r="J77" s="284"/>
      <c r="K77" s="284"/>
      <c r="L77" s="284"/>
      <c r="M77" s="284"/>
      <c r="N77" s="302">
        <f t="shared" si="41"/>
        <v>0</v>
      </c>
      <c r="O77" s="101">
        <f t="shared" si="42"/>
        <v>0</v>
      </c>
      <c r="P77" s="284"/>
      <c r="Q77" s="284"/>
      <c r="R77" s="284"/>
      <c r="S77" s="285"/>
    </row>
    <row r="78" spans="1:19" ht="18" customHeight="1">
      <c r="A78" s="88">
        <v>9</v>
      </c>
      <c r="B78" s="20" t="s">
        <v>611</v>
      </c>
      <c r="C78" s="167" t="s">
        <v>602</v>
      </c>
      <c r="D78" s="168"/>
      <c r="E78" s="259"/>
      <c r="F78" s="259"/>
      <c r="G78" s="259">
        <v>1</v>
      </c>
      <c r="H78" s="259"/>
      <c r="I78" s="299">
        <f>SUM(E78:H78)</f>
        <v>1</v>
      </c>
      <c r="J78" s="259"/>
      <c r="K78" s="259"/>
      <c r="L78" s="259"/>
      <c r="M78" s="259"/>
      <c r="N78" s="299">
        <f>SUM(J78:M78)</f>
        <v>0</v>
      </c>
      <c r="O78" s="153">
        <f>SUM(E78:H78,J78:M78)</f>
        <v>1</v>
      </c>
      <c r="P78" s="259"/>
      <c r="Q78" s="259"/>
      <c r="R78" s="259"/>
      <c r="S78" s="280"/>
    </row>
    <row r="79" spans="1:19" ht="18" customHeight="1">
      <c r="A79" s="89"/>
      <c r="B79" s="21"/>
      <c r="C79" s="169" t="s">
        <v>46</v>
      </c>
      <c r="D79" s="170"/>
      <c r="E79" s="255"/>
      <c r="F79" s="255"/>
      <c r="G79" s="255"/>
      <c r="H79" s="255"/>
      <c r="I79" s="299">
        <f t="shared" ref="I79:I80" si="43">SUM(E79:H79)</f>
        <v>0</v>
      </c>
      <c r="J79" s="255"/>
      <c r="K79" s="255"/>
      <c r="L79" s="255"/>
      <c r="M79" s="255"/>
      <c r="N79" s="299">
        <f t="shared" ref="N79:N80" si="44">SUM(J79:M79)</f>
        <v>0</v>
      </c>
      <c r="O79" s="101">
        <f>SUM(E79:H79,J79:M79)</f>
        <v>0</v>
      </c>
      <c r="P79" s="255"/>
      <c r="Q79" s="255"/>
      <c r="R79" s="255"/>
      <c r="S79" s="276"/>
    </row>
    <row r="80" spans="1:19" ht="18" customHeight="1">
      <c r="A80" s="89"/>
      <c r="B80" s="21"/>
      <c r="C80" s="171" t="s">
        <v>51</v>
      </c>
      <c r="D80" s="172"/>
      <c r="E80" s="255"/>
      <c r="F80" s="255"/>
      <c r="G80" s="255"/>
      <c r="H80" s="255"/>
      <c r="I80" s="302">
        <f t="shared" si="43"/>
        <v>0</v>
      </c>
      <c r="J80" s="255"/>
      <c r="K80" s="255"/>
      <c r="L80" s="255"/>
      <c r="M80" s="255"/>
      <c r="N80" s="302">
        <f t="shared" si="44"/>
        <v>0</v>
      </c>
      <c r="O80" s="101">
        <f t="shared" ref="O80" si="45">SUM(E80:H80,J80:M80)</f>
        <v>0</v>
      </c>
      <c r="P80" s="255"/>
      <c r="Q80" s="255"/>
      <c r="R80" s="255"/>
      <c r="S80" s="276"/>
    </row>
    <row r="81" spans="1:19" ht="18" customHeight="1">
      <c r="A81" s="88">
        <v>10</v>
      </c>
      <c r="B81" s="20" t="s">
        <v>612</v>
      </c>
      <c r="C81" s="167" t="s">
        <v>602</v>
      </c>
      <c r="D81" s="168"/>
      <c r="E81" s="259"/>
      <c r="F81" s="259"/>
      <c r="G81" s="259"/>
      <c r="H81" s="259"/>
      <c r="I81" s="299">
        <f>SUM(E81:H81)</f>
        <v>0</v>
      </c>
      <c r="J81" s="259"/>
      <c r="K81" s="259"/>
      <c r="L81" s="259"/>
      <c r="M81" s="259"/>
      <c r="N81" s="299">
        <f>SUM(J81:M81)</f>
        <v>0</v>
      </c>
      <c r="O81" s="153">
        <f>SUM(E81:H81,J81:M81)</f>
        <v>0</v>
      </c>
      <c r="P81" s="259"/>
      <c r="Q81" s="259"/>
      <c r="R81" s="259"/>
      <c r="S81" s="280"/>
    </row>
    <row r="82" spans="1:19" ht="18" customHeight="1">
      <c r="A82" s="89"/>
      <c r="B82" s="21"/>
      <c r="C82" s="169" t="s">
        <v>46</v>
      </c>
      <c r="D82" s="170"/>
      <c r="E82" s="255"/>
      <c r="F82" s="255"/>
      <c r="G82" s="255">
        <v>1</v>
      </c>
      <c r="H82" s="255"/>
      <c r="I82" s="299">
        <f t="shared" ref="I82:I84" si="46">SUM(E82:H82)</f>
        <v>1</v>
      </c>
      <c r="J82" s="255"/>
      <c r="K82" s="255"/>
      <c r="L82" s="255"/>
      <c r="M82" s="255"/>
      <c r="N82" s="299">
        <f t="shared" ref="N82:N84" si="47">SUM(J82:M82)</f>
        <v>0</v>
      </c>
      <c r="O82" s="101">
        <f>SUM(E82:H82,J82:M82)</f>
        <v>1</v>
      </c>
      <c r="P82" s="255"/>
      <c r="Q82" s="255"/>
      <c r="R82" s="255"/>
      <c r="S82" s="276"/>
    </row>
    <row r="83" spans="1:19" ht="18" customHeight="1">
      <c r="A83" s="89"/>
      <c r="B83" s="21"/>
      <c r="C83" s="169" t="s">
        <v>51</v>
      </c>
      <c r="D83" s="170"/>
      <c r="E83" s="255"/>
      <c r="F83" s="255"/>
      <c r="G83" s="255">
        <v>1</v>
      </c>
      <c r="H83" s="255"/>
      <c r="I83" s="299">
        <f t="shared" si="46"/>
        <v>1</v>
      </c>
      <c r="J83" s="255"/>
      <c r="K83" s="255"/>
      <c r="L83" s="255"/>
      <c r="M83" s="255"/>
      <c r="N83" s="299">
        <f t="shared" si="47"/>
        <v>0</v>
      </c>
      <c r="O83" s="101">
        <f t="shared" ref="O83:O84" si="48">SUM(E83:H83,J83:M83)</f>
        <v>1</v>
      </c>
      <c r="P83" s="255"/>
      <c r="Q83" s="255"/>
      <c r="R83" s="255"/>
      <c r="S83" s="276"/>
    </row>
    <row r="84" spans="1:19" ht="18" customHeight="1">
      <c r="A84" s="90"/>
      <c r="B84" s="22"/>
      <c r="C84" s="171" t="s">
        <v>603</v>
      </c>
      <c r="D84" s="172"/>
      <c r="E84" s="284"/>
      <c r="F84" s="284"/>
      <c r="G84" s="284"/>
      <c r="H84" s="284"/>
      <c r="I84" s="302">
        <f t="shared" si="46"/>
        <v>0</v>
      </c>
      <c r="J84" s="284"/>
      <c r="K84" s="284"/>
      <c r="L84" s="284"/>
      <c r="M84" s="284"/>
      <c r="N84" s="302">
        <f t="shared" si="47"/>
        <v>0</v>
      </c>
      <c r="O84" s="101">
        <f t="shared" si="48"/>
        <v>0</v>
      </c>
      <c r="P84" s="284"/>
      <c r="Q84" s="284"/>
      <c r="R84" s="284"/>
      <c r="S84" s="285"/>
    </row>
    <row r="85" spans="1:19" ht="18" customHeight="1">
      <c r="A85" s="88">
        <v>11</v>
      </c>
      <c r="B85" s="20" t="s">
        <v>613</v>
      </c>
      <c r="C85" s="167" t="s">
        <v>614</v>
      </c>
      <c r="D85" s="168"/>
      <c r="E85" s="259"/>
      <c r="F85" s="259"/>
      <c r="G85" s="259"/>
      <c r="H85" s="259"/>
      <c r="I85" s="299">
        <f>SUM(E85:H85)</f>
        <v>0</v>
      </c>
      <c r="J85" s="259"/>
      <c r="K85" s="259"/>
      <c r="L85" s="259">
        <v>1</v>
      </c>
      <c r="M85" s="259"/>
      <c r="N85" s="299">
        <f>SUM(J85:M85)</f>
        <v>1</v>
      </c>
      <c r="O85" s="153">
        <f>SUM(E85:H85,J85:M85)</f>
        <v>1</v>
      </c>
      <c r="P85" s="259">
        <v>1</v>
      </c>
      <c r="Q85" s="259"/>
      <c r="R85" s="259"/>
      <c r="S85" s="280"/>
    </row>
    <row r="86" spans="1:19" ht="18" customHeight="1">
      <c r="A86" s="89"/>
      <c r="B86" s="21"/>
      <c r="C86" s="169" t="s">
        <v>615</v>
      </c>
      <c r="D86" s="170"/>
      <c r="E86" s="255"/>
      <c r="F86" s="255"/>
      <c r="G86" s="255"/>
      <c r="H86" s="255"/>
      <c r="I86" s="299">
        <f t="shared" ref="I86:I87" si="49">SUM(E86:H86)</f>
        <v>0</v>
      </c>
      <c r="J86" s="255"/>
      <c r="K86" s="255"/>
      <c r="L86" s="255"/>
      <c r="M86" s="255"/>
      <c r="N86" s="299">
        <f t="shared" ref="N86:N87" si="50">SUM(J86:M86)</f>
        <v>0</v>
      </c>
      <c r="O86" s="101">
        <f>SUM(E86:H86,J86:M86)</f>
        <v>0</v>
      </c>
      <c r="P86" s="255"/>
      <c r="Q86" s="255"/>
      <c r="R86" s="255"/>
      <c r="S86" s="276"/>
    </row>
    <row r="87" spans="1:19" ht="18" customHeight="1">
      <c r="A87" s="90"/>
      <c r="B87" s="22"/>
      <c r="C87" s="171" t="s">
        <v>616</v>
      </c>
      <c r="D87" s="172"/>
      <c r="E87" s="284"/>
      <c r="F87" s="284"/>
      <c r="G87" s="284"/>
      <c r="H87" s="284"/>
      <c r="I87" s="302">
        <f t="shared" si="49"/>
        <v>0</v>
      </c>
      <c r="J87" s="284"/>
      <c r="K87" s="284"/>
      <c r="L87" s="284"/>
      <c r="M87" s="284"/>
      <c r="N87" s="302">
        <f t="shared" si="50"/>
        <v>0</v>
      </c>
      <c r="O87" s="101">
        <f t="shared" ref="O87" si="51">SUM(E87:H87,J87:M87)</f>
        <v>0</v>
      </c>
      <c r="P87" s="284"/>
      <c r="Q87" s="284"/>
      <c r="R87" s="284"/>
      <c r="S87" s="285"/>
    </row>
    <row r="88" spans="1:19" ht="18" customHeight="1">
      <c r="A88" s="88">
        <v>12</v>
      </c>
      <c r="B88" s="20" t="s">
        <v>617</v>
      </c>
      <c r="C88" s="167" t="s">
        <v>614</v>
      </c>
      <c r="D88" s="168"/>
      <c r="E88" s="259"/>
      <c r="F88" s="259"/>
      <c r="G88" s="259"/>
      <c r="H88" s="259"/>
      <c r="I88" s="299">
        <f>SUM(E88:H88)</f>
        <v>0</v>
      </c>
      <c r="J88" s="259"/>
      <c r="K88" s="259"/>
      <c r="L88" s="259"/>
      <c r="M88" s="259"/>
      <c r="N88" s="299">
        <f>SUM(J88:M88)</f>
        <v>0</v>
      </c>
      <c r="O88" s="153">
        <f>SUM(E88:H88,J88:M88)</f>
        <v>0</v>
      </c>
      <c r="P88" s="259"/>
      <c r="Q88" s="259"/>
      <c r="R88" s="259"/>
      <c r="S88" s="280"/>
    </row>
    <row r="89" spans="1:19" ht="18" customHeight="1">
      <c r="A89" s="89"/>
      <c r="B89" s="21"/>
      <c r="C89" s="169" t="s">
        <v>615</v>
      </c>
      <c r="D89" s="170"/>
      <c r="E89" s="255"/>
      <c r="F89" s="255"/>
      <c r="G89" s="255"/>
      <c r="H89" s="255"/>
      <c r="I89" s="299">
        <f t="shared" ref="I89:I90" si="52">SUM(E89:H89)</f>
        <v>0</v>
      </c>
      <c r="J89" s="255"/>
      <c r="K89" s="255"/>
      <c r="L89" s="255">
        <v>1</v>
      </c>
      <c r="M89" s="255">
        <v>1</v>
      </c>
      <c r="N89" s="299">
        <f t="shared" ref="N89:N90" si="53">SUM(J89:M89)</f>
        <v>2</v>
      </c>
      <c r="O89" s="101">
        <f>SUM(E89:H89,J89:M89)</f>
        <v>2</v>
      </c>
      <c r="P89" s="255"/>
      <c r="Q89" s="255"/>
      <c r="R89" s="255"/>
      <c r="S89" s="276"/>
    </row>
    <row r="90" spans="1:19" ht="18" customHeight="1">
      <c r="A90" s="90"/>
      <c r="B90" s="22"/>
      <c r="C90" s="171" t="s">
        <v>616</v>
      </c>
      <c r="D90" s="172"/>
      <c r="E90" s="284"/>
      <c r="F90" s="284"/>
      <c r="G90" s="284"/>
      <c r="H90" s="284"/>
      <c r="I90" s="302">
        <f t="shared" si="52"/>
        <v>0</v>
      </c>
      <c r="J90" s="284"/>
      <c r="K90" s="284"/>
      <c r="L90" s="284"/>
      <c r="M90" s="284"/>
      <c r="N90" s="302">
        <f t="shared" si="53"/>
        <v>0</v>
      </c>
      <c r="O90" s="101">
        <f t="shared" ref="O90" si="54">SUM(E90:H90,J90:M90)</f>
        <v>0</v>
      </c>
      <c r="P90" s="284"/>
      <c r="Q90" s="284"/>
      <c r="R90" s="284"/>
      <c r="S90" s="285"/>
    </row>
    <row r="91" spans="1:19" ht="18" customHeight="1">
      <c r="A91" s="88">
        <v>13</v>
      </c>
      <c r="B91" s="20" t="s">
        <v>618</v>
      </c>
      <c r="C91" s="167" t="s">
        <v>614</v>
      </c>
      <c r="D91" s="168"/>
      <c r="E91" s="259"/>
      <c r="F91" s="259"/>
      <c r="G91" s="259"/>
      <c r="H91" s="259"/>
      <c r="I91" s="299">
        <f>SUM(E91:H91)</f>
        <v>0</v>
      </c>
      <c r="J91" s="259"/>
      <c r="K91" s="259"/>
      <c r="L91" s="259"/>
      <c r="M91" s="259"/>
      <c r="N91" s="299">
        <f>SUM(J91:M91)</f>
        <v>0</v>
      </c>
      <c r="O91" s="153">
        <f>SUM(E91:H91,J91:M91)</f>
        <v>0</v>
      </c>
      <c r="P91" s="259"/>
      <c r="Q91" s="259"/>
      <c r="R91" s="259"/>
      <c r="S91" s="280"/>
    </row>
    <row r="92" spans="1:19" ht="18" customHeight="1">
      <c r="A92" s="89"/>
      <c r="B92" s="21"/>
      <c r="C92" s="169" t="s">
        <v>615</v>
      </c>
      <c r="D92" s="170"/>
      <c r="E92" s="255"/>
      <c r="F92" s="255"/>
      <c r="G92" s="255"/>
      <c r="H92" s="255"/>
      <c r="I92" s="299">
        <f t="shared" ref="I92:I93" si="55">SUM(E92:H92)</f>
        <v>0</v>
      </c>
      <c r="J92" s="255"/>
      <c r="K92" s="255"/>
      <c r="L92" s="255"/>
      <c r="M92" s="255"/>
      <c r="N92" s="299">
        <f t="shared" ref="N92:N93" si="56">SUM(J92:M92)</f>
        <v>0</v>
      </c>
      <c r="O92" s="101">
        <f>SUM(E92:H92,J92:M92)</f>
        <v>0</v>
      </c>
      <c r="P92" s="255"/>
      <c r="Q92" s="255"/>
      <c r="R92" s="255"/>
      <c r="S92" s="276"/>
    </row>
    <row r="93" spans="1:19" ht="18" customHeight="1">
      <c r="A93" s="90"/>
      <c r="B93" s="22"/>
      <c r="C93" s="171" t="s">
        <v>616</v>
      </c>
      <c r="D93" s="172"/>
      <c r="E93" s="284"/>
      <c r="F93" s="284"/>
      <c r="G93" s="284"/>
      <c r="H93" s="284"/>
      <c r="I93" s="302">
        <f t="shared" si="55"/>
        <v>0</v>
      </c>
      <c r="J93" s="284"/>
      <c r="K93" s="284"/>
      <c r="L93" s="284"/>
      <c r="M93" s="284"/>
      <c r="N93" s="302">
        <f t="shared" si="56"/>
        <v>0</v>
      </c>
      <c r="O93" s="101">
        <f t="shared" ref="O93" si="57">SUM(E93:H93,J93:M93)</f>
        <v>0</v>
      </c>
      <c r="P93" s="284"/>
      <c r="Q93" s="284"/>
      <c r="R93" s="284"/>
      <c r="S93" s="285"/>
    </row>
    <row r="94" spans="1:19" ht="18" customHeight="1" thickBot="1">
      <c r="A94" s="175"/>
      <c r="B94" s="176" t="s">
        <v>623</v>
      </c>
      <c r="C94" s="176"/>
      <c r="D94" s="177"/>
      <c r="E94" s="154">
        <f>SUM(E51:E93)</f>
        <v>0</v>
      </c>
      <c r="F94" s="154">
        <f t="shared" ref="F94:R94" si="58">SUM(F51:F93)</f>
        <v>1</v>
      </c>
      <c r="G94" s="154">
        <f t="shared" si="58"/>
        <v>3</v>
      </c>
      <c r="H94" s="154">
        <f t="shared" si="58"/>
        <v>0</v>
      </c>
      <c r="I94" s="154">
        <f t="shared" si="58"/>
        <v>4</v>
      </c>
      <c r="J94" s="154">
        <f t="shared" si="58"/>
        <v>0</v>
      </c>
      <c r="K94" s="154">
        <f t="shared" si="58"/>
        <v>11</v>
      </c>
      <c r="L94" s="154">
        <f t="shared" si="58"/>
        <v>26</v>
      </c>
      <c r="M94" s="154">
        <f t="shared" si="58"/>
        <v>1</v>
      </c>
      <c r="N94" s="154">
        <f t="shared" si="58"/>
        <v>38</v>
      </c>
      <c r="O94" s="158">
        <f t="shared" si="58"/>
        <v>42</v>
      </c>
      <c r="P94" s="154">
        <f t="shared" si="58"/>
        <v>5</v>
      </c>
      <c r="Q94" s="154">
        <f t="shared" si="58"/>
        <v>0</v>
      </c>
      <c r="R94" s="154">
        <f t="shared" si="58"/>
        <v>1</v>
      </c>
      <c r="S94" s="158"/>
    </row>
    <row r="95" spans="1:19" ht="18" customHeight="1" thickTop="1">
      <c r="A95" s="178"/>
      <c r="B95" s="178"/>
      <c r="C95" s="178"/>
      <c r="D95" s="178"/>
      <c r="E95" s="165"/>
      <c r="F95" s="165"/>
      <c r="G95" s="165"/>
      <c r="H95" s="165"/>
      <c r="I95" s="165"/>
      <c r="J95" s="165"/>
      <c r="K95" s="165"/>
      <c r="L95" s="165"/>
      <c r="M95" s="165"/>
      <c r="N95" s="165"/>
      <c r="O95" s="231"/>
      <c r="P95" s="165"/>
      <c r="Q95" s="165"/>
      <c r="R95" s="165"/>
      <c r="S95" s="165"/>
    </row>
    <row r="96" spans="1:19" ht="18.95" customHeight="1">
      <c r="A96" s="135"/>
      <c r="B96" s="138" t="s">
        <v>634</v>
      </c>
      <c r="C96" s="138"/>
      <c r="D96" s="138"/>
      <c r="E96" s="138"/>
      <c r="F96" s="138"/>
      <c r="G96" s="138"/>
      <c r="H96" s="138"/>
      <c r="I96" s="138"/>
      <c r="J96" s="138"/>
      <c r="K96" s="138"/>
      <c r="L96" s="138"/>
      <c r="M96" s="138"/>
      <c r="N96" s="138"/>
      <c r="O96" s="232"/>
      <c r="P96" s="138"/>
      <c r="Q96" s="138"/>
      <c r="R96" s="138"/>
      <c r="S96" s="246"/>
    </row>
    <row r="97" spans="1:19" ht="18" customHeight="1">
      <c r="A97" s="179"/>
      <c r="B97" s="179"/>
      <c r="C97" s="180"/>
      <c r="D97" s="181"/>
      <c r="E97" s="182" t="s">
        <v>576</v>
      </c>
      <c r="F97" s="183"/>
      <c r="G97" s="183"/>
      <c r="H97" s="183"/>
      <c r="I97" s="183"/>
      <c r="J97" s="183"/>
      <c r="K97" s="183"/>
      <c r="L97" s="183"/>
      <c r="M97" s="183"/>
      <c r="N97" s="298"/>
      <c r="O97" s="237"/>
      <c r="P97" s="179" t="s">
        <v>577</v>
      </c>
      <c r="Q97" s="180" t="s">
        <v>578</v>
      </c>
      <c r="R97" s="181"/>
      <c r="S97" s="184" t="s">
        <v>579</v>
      </c>
    </row>
    <row r="98" spans="1:19" ht="18" customHeight="1">
      <c r="A98" s="185" t="s">
        <v>13</v>
      </c>
      <c r="B98" s="185" t="s">
        <v>4</v>
      </c>
      <c r="C98" s="186" t="s">
        <v>580</v>
      </c>
      <c r="D98" s="187"/>
      <c r="E98" s="182" t="s">
        <v>559</v>
      </c>
      <c r="F98" s="183"/>
      <c r="G98" s="183"/>
      <c r="H98" s="188"/>
      <c r="I98" s="183"/>
      <c r="J98" s="182" t="s">
        <v>560</v>
      </c>
      <c r="K98" s="183"/>
      <c r="L98" s="183"/>
      <c r="M98" s="183"/>
      <c r="N98" s="188"/>
      <c r="O98" s="238" t="s">
        <v>555</v>
      </c>
      <c r="P98" s="189" t="s">
        <v>581</v>
      </c>
      <c r="Q98" s="190" t="s">
        <v>582</v>
      </c>
      <c r="R98" s="191"/>
      <c r="S98" s="189" t="s">
        <v>583</v>
      </c>
    </row>
    <row r="99" spans="1:19" ht="18" customHeight="1">
      <c r="A99" s="192"/>
      <c r="B99" s="192"/>
      <c r="C99" s="190"/>
      <c r="D99" s="191"/>
      <c r="E99" s="192" t="s">
        <v>584</v>
      </c>
      <c r="F99" s="192" t="s">
        <v>585</v>
      </c>
      <c r="G99" s="192" t="s">
        <v>586</v>
      </c>
      <c r="H99" s="192" t="s">
        <v>587</v>
      </c>
      <c r="I99" s="192" t="s">
        <v>555</v>
      </c>
      <c r="J99" s="192" t="s">
        <v>584</v>
      </c>
      <c r="K99" s="192" t="s">
        <v>585</v>
      </c>
      <c r="L99" s="192" t="s">
        <v>586</v>
      </c>
      <c r="M99" s="193" t="s">
        <v>587</v>
      </c>
      <c r="N99" s="192" t="s">
        <v>555</v>
      </c>
      <c r="O99" s="239"/>
      <c r="P99" s="164" t="s">
        <v>649</v>
      </c>
      <c r="Q99" s="192">
        <v>2557</v>
      </c>
      <c r="R99" s="192">
        <v>2558</v>
      </c>
      <c r="S99" s="192"/>
    </row>
    <row r="100" spans="1:19" ht="16.5" customHeight="1">
      <c r="A100" s="194">
        <v>1</v>
      </c>
      <c r="B100" s="195" t="s">
        <v>300</v>
      </c>
      <c r="C100" s="196" t="s">
        <v>602</v>
      </c>
      <c r="D100" s="197"/>
      <c r="E100" s="286"/>
      <c r="F100" s="286"/>
      <c r="G100" s="286"/>
      <c r="H100" s="286"/>
      <c r="I100" s="299">
        <f>SUM(E100:H100)</f>
        <v>0</v>
      </c>
      <c r="J100" s="286"/>
      <c r="K100" s="286"/>
      <c r="L100" s="286"/>
      <c r="M100" s="286"/>
      <c r="N100" s="299">
        <f>SUM(J100:M100)</f>
        <v>0</v>
      </c>
      <c r="O100" s="153">
        <f>SUM(E100:H100,J100:M100)</f>
        <v>0</v>
      </c>
      <c r="P100" s="286"/>
      <c r="Q100" s="286"/>
      <c r="R100" s="286"/>
      <c r="S100" s="289"/>
    </row>
    <row r="101" spans="1:19" ht="15.95" customHeight="1">
      <c r="A101" s="198"/>
      <c r="B101" s="199"/>
      <c r="C101" s="200" t="s">
        <v>46</v>
      </c>
      <c r="D101" s="201"/>
      <c r="E101" s="287"/>
      <c r="F101" s="287"/>
      <c r="G101" s="287"/>
      <c r="H101" s="287"/>
      <c r="I101" s="299">
        <f t="shared" ref="I101:I102" si="59">SUM(E101:H101)</f>
        <v>0</v>
      </c>
      <c r="J101" s="287"/>
      <c r="K101" s="287"/>
      <c r="L101" s="287"/>
      <c r="M101" s="287"/>
      <c r="N101" s="299">
        <f t="shared" ref="N101:N102" si="60">SUM(J101:M101)</f>
        <v>0</v>
      </c>
      <c r="O101" s="101">
        <f>SUM(E101:H101,J101:M101)</f>
        <v>0</v>
      </c>
      <c r="P101" s="287"/>
      <c r="Q101" s="287"/>
      <c r="R101" s="287"/>
      <c r="S101" s="290"/>
    </row>
    <row r="102" spans="1:19" ht="15.95" customHeight="1">
      <c r="A102" s="202"/>
      <c r="B102" s="203"/>
      <c r="C102" s="204" t="s">
        <v>51</v>
      </c>
      <c r="D102" s="205"/>
      <c r="E102" s="288"/>
      <c r="F102" s="288"/>
      <c r="G102" s="288"/>
      <c r="H102" s="288"/>
      <c r="I102" s="302">
        <f t="shared" si="59"/>
        <v>0</v>
      </c>
      <c r="J102" s="288"/>
      <c r="K102" s="288"/>
      <c r="L102" s="288"/>
      <c r="M102" s="288"/>
      <c r="N102" s="302">
        <f t="shared" si="60"/>
        <v>0</v>
      </c>
      <c r="O102" s="152">
        <f t="shared" ref="O102" si="61">SUM(E102:H102,J102:M102)</f>
        <v>0</v>
      </c>
      <c r="P102" s="288"/>
      <c r="Q102" s="288"/>
      <c r="R102" s="288"/>
      <c r="S102" s="291"/>
    </row>
    <row r="103" spans="1:19" ht="16.5" customHeight="1">
      <c r="A103" s="194">
        <v>2</v>
      </c>
      <c r="B103" s="195" t="s">
        <v>604</v>
      </c>
      <c r="C103" s="196" t="s">
        <v>602</v>
      </c>
      <c r="D103" s="197"/>
      <c r="E103" s="286"/>
      <c r="F103" s="286"/>
      <c r="G103" s="286"/>
      <c r="H103" s="286"/>
      <c r="I103" s="299">
        <f>SUM(E103:H103)</f>
        <v>0</v>
      </c>
      <c r="J103" s="286"/>
      <c r="K103" s="286"/>
      <c r="L103" s="286"/>
      <c r="M103" s="286"/>
      <c r="N103" s="299">
        <f>SUM(J103:M103)</f>
        <v>0</v>
      </c>
      <c r="O103" s="153">
        <f>SUM(E103:H103,J103:M103)</f>
        <v>0</v>
      </c>
      <c r="P103" s="286"/>
      <c r="Q103" s="286"/>
      <c r="R103" s="286"/>
      <c r="S103" s="289"/>
    </row>
    <row r="104" spans="1:19" ht="15.95" customHeight="1">
      <c r="A104" s="198"/>
      <c r="B104" s="199"/>
      <c r="C104" s="200" t="s">
        <v>46</v>
      </c>
      <c r="D104" s="201"/>
      <c r="E104" s="287"/>
      <c r="F104" s="287"/>
      <c r="G104" s="287"/>
      <c r="H104" s="287"/>
      <c r="I104" s="299">
        <f t="shared" ref="I104:I105" si="62">SUM(E104:H104)</f>
        <v>0</v>
      </c>
      <c r="J104" s="287"/>
      <c r="K104" s="287"/>
      <c r="L104" s="287"/>
      <c r="M104" s="287"/>
      <c r="N104" s="299">
        <f t="shared" ref="N104:N105" si="63">SUM(J104:M104)</f>
        <v>0</v>
      </c>
      <c r="O104" s="101">
        <f>SUM(E104:H104,J104:M104)</f>
        <v>0</v>
      </c>
      <c r="P104" s="287"/>
      <c r="Q104" s="287"/>
      <c r="R104" s="287"/>
      <c r="S104" s="290"/>
    </row>
    <row r="105" spans="1:19" ht="15.95" customHeight="1">
      <c r="A105" s="202"/>
      <c r="B105" s="203"/>
      <c r="C105" s="204" t="s">
        <v>51</v>
      </c>
      <c r="D105" s="205"/>
      <c r="E105" s="288"/>
      <c r="F105" s="288"/>
      <c r="G105" s="288"/>
      <c r="H105" s="288"/>
      <c r="I105" s="302">
        <f t="shared" si="62"/>
        <v>0</v>
      </c>
      <c r="J105" s="288"/>
      <c r="K105" s="288"/>
      <c r="L105" s="288"/>
      <c r="M105" s="288"/>
      <c r="N105" s="302">
        <f t="shared" si="63"/>
        <v>0</v>
      </c>
      <c r="O105" s="152">
        <f t="shared" ref="O105" si="64">SUM(E105:H105,J105:M105)</f>
        <v>0</v>
      </c>
      <c r="P105" s="288"/>
      <c r="Q105" s="288"/>
      <c r="R105" s="288"/>
      <c r="S105" s="291"/>
    </row>
    <row r="106" spans="1:19" ht="16.5" customHeight="1">
      <c r="A106" s="194">
        <v>3</v>
      </c>
      <c r="B106" s="195" t="s">
        <v>605</v>
      </c>
      <c r="C106" s="196" t="s">
        <v>602</v>
      </c>
      <c r="D106" s="197"/>
      <c r="E106" s="286"/>
      <c r="F106" s="286"/>
      <c r="G106" s="286"/>
      <c r="H106" s="286"/>
      <c r="I106" s="299">
        <f>SUM(E106:H106)</f>
        <v>0</v>
      </c>
      <c r="J106" s="286"/>
      <c r="K106" s="286"/>
      <c r="L106" s="286"/>
      <c r="M106" s="286"/>
      <c r="N106" s="299">
        <f>SUM(J106:M106)</f>
        <v>0</v>
      </c>
      <c r="O106" s="153">
        <f>SUM(E106:H106,J106:M106)</f>
        <v>0</v>
      </c>
      <c r="P106" s="286"/>
      <c r="Q106" s="286"/>
      <c r="R106" s="286"/>
      <c r="S106" s="289"/>
    </row>
    <row r="107" spans="1:19" ht="15.95" customHeight="1">
      <c r="A107" s="198"/>
      <c r="B107" s="199"/>
      <c r="C107" s="200" t="s">
        <v>46</v>
      </c>
      <c r="D107" s="201"/>
      <c r="E107" s="287"/>
      <c r="F107" s="287"/>
      <c r="G107" s="287"/>
      <c r="H107" s="287"/>
      <c r="I107" s="299">
        <f t="shared" ref="I107:I108" si="65">SUM(E107:H107)</f>
        <v>0</v>
      </c>
      <c r="J107" s="287"/>
      <c r="K107" s="287"/>
      <c r="L107" s="287"/>
      <c r="M107" s="287"/>
      <c r="N107" s="299">
        <f t="shared" ref="N107:N108" si="66">SUM(J107:M107)</f>
        <v>0</v>
      </c>
      <c r="O107" s="101">
        <f>SUM(E107:H107,J107:M107)</f>
        <v>0</v>
      </c>
      <c r="P107" s="287"/>
      <c r="Q107" s="287"/>
      <c r="R107" s="287"/>
      <c r="S107" s="290"/>
    </row>
    <row r="108" spans="1:19" ht="15.95" customHeight="1">
      <c r="A108" s="202"/>
      <c r="B108" s="203"/>
      <c r="C108" s="204" t="s">
        <v>51</v>
      </c>
      <c r="D108" s="205"/>
      <c r="E108" s="288"/>
      <c r="F108" s="288"/>
      <c r="G108" s="288"/>
      <c r="H108" s="288"/>
      <c r="I108" s="302">
        <f t="shared" si="65"/>
        <v>0</v>
      </c>
      <c r="J108" s="288"/>
      <c r="K108" s="288"/>
      <c r="L108" s="288"/>
      <c r="M108" s="288"/>
      <c r="N108" s="302">
        <f t="shared" si="66"/>
        <v>0</v>
      </c>
      <c r="O108" s="152">
        <f t="shared" ref="O108" si="67">SUM(E108:H108,J108:M108)</f>
        <v>0</v>
      </c>
      <c r="P108" s="288"/>
      <c r="Q108" s="288"/>
      <c r="R108" s="288"/>
      <c r="S108" s="291"/>
    </row>
    <row r="109" spans="1:19" ht="16.5" customHeight="1">
      <c r="A109" s="194">
        <v>4</v>
      </c>
      <c r="B109" s="195" t="s">
        <v>606</v>
      </c>
      <c r="C109" s="196" t="s">
        <v>602</v>
      </c>
      <c r="D109" s="197"/>
      <c r="E109" s="286"/>
      <c r="F109" s="286"/>
      <c r="G109" s="286"/>
      <c r="H109" s="286"/>
      <c r="I109" s="299">
        <f>SUM(E109:H109)</f>
        <v>0</v>
      </c>
      <c r="J109" s="286"/>
      <c r="K109" s="286"/>
      <c r="L109" s="286"/>
      <c r="M109" s="286"/>
      <c r="N109" s="299">
        <f>SUM(J109:M109)</f>
        <v>0</v>
      </c>
      <c r="O109" s="153">
        <f>SUM(E109:H109,J109:M109)</f>
        <v>0</v>
      </c>
      <c r="P109" s="286"/>
      <c r="Q109" s="286"/>
      <c r="R109" s="286"/>
      <c r="S109" s="289"/>
    </row>
    <row r="110" spans="1:19" ht="15.95" customHeight="1">
      <c r="A110" s="198"/>
      <c r="B110" s="199"/>
      <c r="C110" s="200" t="s">
        <v>46</v>
      </c>
      <c r="D110" s="201"/>
      <c r="E110" s="287"/>
      <c r="F110" s="287"/>
      <c r="G110" s="287"/>
      <c r="H110" s="287"/>
      <c r="I110" s="299">
        <f t="shared" ref="I110:I111" si="68">SUM(E110:H110)</f>
        <v>0</v>
      </c>
      <c r="J110" s="287"/>
      <c r="K110" s="287"/>
      <c r="L110" s="287"/>
      <c r="M110" s="287"/>
      <c r="N110" s="299">
        <f t="shared" ref="N110:N111" si="69">SUM(J110:M110)</f>
        <v>0</v>
      </c>
      <c r="O110" s="101">
        <f>SUM(E110:H110,J110:M110)</f>
        <v>0</v>
      </c>
      <c r="P110" s="287"/>
      <c r="Q110" s="287"/>
      <c r="R110" s="287"/>
      <c r="S110" s="290"/>
    </row>
    <row r="111" spans="1:19" ht="15.95" customHeight="1">
      <c r="A111" s="202"/>
      <c r="B111" s="203"/>
      <c r="C111" s="204" t="s">
        <v>51</v>
      </c>
      <c r="D111" s="205"/>
      <c r="E111" s="288"/>
      <c r="F111" s="288"/>
      <c r="G111" s="288"/>
      <c r="H111" s="288"/>
      <c r="I111" s="302">
        <f t="shared" si="68"/>
        <v>0</v>
      </c>
      <c r="J111" s="288"/>
      <c r="K111" s="288"/>
      <c r="L111" s="288"/>
      <c r="M111" s="288"/>
      <c r="N111" s="302">
        <f t="shared" si="69"/>
        <v>0</v>
      </c>
      <c r="O111" s="152">
        <f t="shared" ref="O111" si="70">SUM(E111:H111,J111:M111)</f>
        <v>0</v>
      </c>
      <c r="P111" s="288"/>
      <c r="Q111" s="288"/>
      <c r="R111" s="288"/>
      <c r="S111" s="291"/>
    </row>
    <row r="112" spans="1:19" ht="16.5" customHeight="1">
      <c r="A112" s="194">
        <v>5</v>
      </c>
      <c r="B112" s="195" t="s">
        <v>607</v>
      </c>
      <c r="C112" s="196" t="s">
        <v>602</v>
      </c>
      <c r="D112" s="197"/>
      <c r="E112" s="286"/>
      <c r="F112" s="286"/>
      <c r="G112" s="286"/>
      <c r="H112" s="286"/>
      <c r="I112" s="299">
        <f>SUM(E112:H112)</f>
        <v>0</v>
      </c>
      <c r="J112" s="286"/>
      <c r="K112" s="286"/>
      <c r="L112" s="286"/>
      <c r="M112" s="286"/>
      <c r="N112" s="299">
        <f>SUM(J112:M112)</f>
        <v>0</v>
      </c>
      <c r="O112" s="153">
        <f>SUM(E112:H112,J112:M112)</f>
        <v>0</v>
      </c>
      <c r="P112" s="286"/>
      <c r="Q112" s="286"/>
      <c r="R112" s="286"/>
      <c r="S112" s="289"/>
    </row>
    <row r="113" spans="1:19" ht="15.95" customHeight="1">
      <c r="A113" s="198"/>
      <c r="B113" s="199"/>
      <c r="C113" s="200" t="s">
        <v>46</v>
      </c>
      <c r="D113" s="201"/>
      <c r="E113" s="287"/>
      <c r="F113" s="287"/>
      <c r="G113" s="287"/>
      <c r="H113" s="287"/>
      <c r="I113" s="299">
        <f t="shared" ref="I113:I114" si="71">SUM(E113:H113)</f>
        <v>0</v>
      </c>
      <c r="J113" s="287"/>
      <c r="K113" s="287"/>
      <c r="L113" s="287"/>
      <c r="M113" s="287"/>
      <c r="N113" s="299">
        <f t="shared" ref="N113:N114" si="72">SUM(J113:M113)</f>
        <v>0</v>
      </c>
      <c r="O113" s="101">
        <f>SUM(E113:H113,J113:M113)</f>
        <v>0</v>
      </c>
      <c r="P113" s="287"/>
      <c r="Q113" s="287"/>
      <c r="R113" s="287"/>
      <c r="S113" s="290"/>
    </row>
    <row r="114" spans="1:19" ht="15.95" customHeight="1">
      <c r="A114" s="202"/>
      <c r="B114" s="203"/>
      <c r="C114" s="204" t="s">
        <v>51</v>
      </c>
      <c r="D114" s="205"/>
      <c r="E114" s="288"/>
      <c r="F114" s="288"/>
      <c r="G114" s="288"/>
      <c r="H114" s="288"/>
      <c r="I114" s="302">
        <f t="shared" si="71"/>
        <v>0</v>
      </c>
      <c r="J114" s="288"/>
      <c r="K114" s="288"/>
      <c r="L114" s="288"/>
      <c r="M114" s="288"/>
      <c r="N114" s="302">
        <f t="shared" si="72"/>
        <v>0</v>
      </c>
      <c r="O114" s="152">
        <f t="shared" ref="O114" si="73">SUM(E114:H114,J114:M114)</f>
        <v>0</v>
      </c>
      <c r="P114" s="288"/>
      <c r="Q114" s="288"/>
      <c r="R114" s="288"/>
      <c r="S114" s="291"/>
    </row>
    <row r="115" spans="1:19" ht="16.5" customHeight="1">
      <c r="A115" s="194">
        <v>6</v>
      </c>
      <c r="B115" s="195" t="s">
        <v>608</v>
      </c>
      <c r="C115" s="196" t="s">
        <v>602</v>
      </c>
      <c r="D115" s="197"/>
      <c r="E115" s="286"/>
      <c r="F115" s="286"/>
      <c r="G115" s="286"/>
      <c r="H115" s="286"/>
      <c r="I115" s="299">
        <f>SUM(E115:H115)</f>
        <v>0</v>
      </c>
      <c r="J115" s="286"/>
      <c r="K115" s="286"/>
      <c r="L115" s="286"/>
      <c r="M115" s="286"/>
      <c r="N115" s="299">
        <f>SUM(J115:M115)</f>
        <v>0</v>
      </c>
      <c r="O115" s="153">
        <f>SUM(E115:H115,J115:M115)</f>
        <v>0</v>
      </c>
      <c r="P115" s="286"/>
      <c r="Q115" s="286"/>
      <c r="R115" s="286"/>
      <c r="S115" s="289"/>
    </row>
    <row r="116" spans="1:19" ht="15.95" customHeight="1">
      <c r="A116" s="198"/>
      <c r="B116" s="199"/>
      <c r="C116" s="200" t="s">
        <v>46</v>
      </c>
      <c r="D116" s="201"/>
      <c r="E116" s="287"/>
      <c r="F116" s="287"/>
      <c r="G116" s="287"/>
      <c r="H116" s="287"/>
      <c r="I116" s="299">
        <f t="shared" ref="I116:I117" si="74">SUM(E116:H116)</f>
        <v>0</v>
      </c>
      <c r="J116" s="287"/>
      <c r="K116" s="287"/>
      <c r="L116" s="287"/>
      <c r="M116" s="287"/>
      <c r="N116" s="299">
        <f t="shared" ref="N116:N117" si="75">SUM(J116:M116)</f>
        <v>0</v>
      </c>
      <c r="O116" s="101">
        <f>SUM(E116:H116,J116:M116)</f>
        <v>0</v>
      </c>
      <c r="P116" s="287"/>
      <c r="Q116" s="287"/>
      <c r="R116" s="287"/>
      <c r="S116" s="290"/>
    </row>
    <row r="117" spans="1:19" ht="15.95" customHeight="1">
      <c r="A117" s="202"/>
      <c r="B117" s="203"/>
      <c r="C117" s="204" t="s">
        <v>51</v>
      </c>
      <c r="D117" s="205"/>
      <c r="E117" s="288"/>
      <c r="F117" s="288"/>
      <c r="G117" s="288"/>
      <c r="H117" s="288"/>
      <c r="I117" s="302">
        <f t="shared" si="74"/>
        <v>0</v>
      </c>
      <c r="J117" s="288"/>
      <c r="K117" s="288"/>
      <c r="L117" s="288"/>
      <c r="M117" s="288"/>
      <c r="N117" s="302">
        <f t="shared" si="75"/>
        <v>0</v>
      </c>
      <c r="O117" s="152">
        <f t="shared" ref="O117" si="76">SUM(E117:H117,J117:M117)</f>
        <v>0</v>
      </c>
      <c r="P117" s="288"/>
      <c r="Q117" s="288"/>
      <c r="R117" s="288"/>
      <c r="S117" s="291"/>
    </row>
    <row r="118" spans="1:19" ht="16.5" customHeight="1">
      <c r="A118" s="194">
        <v>7</v>
      </c>
      <c r="B118" s="195" t="s">
        <v>609</v>
      </c>
      <c r="C118" s="196" t="s">
        <v>602</v>
      </c>
      <c r="D118" s="197"/>
      <c r="E118" s="286"/>
      <c r="F118" s="286"/>
      <c r="G118" s="286"/>
      <c r="H118" s="286"/>
      <c r="I118" s="299">
        <f>SUM(E118:H118)</f>
        <v>0</v>
      </c>
      <c r="J118" s="286"/>
      <c r="K118" s="286"/>
      <c r="L118" s="286"/>
      <c r="M118" s="286"/>
      <c r="N118" s="299">
        <f>SUM(J118:M118)</f>
        <v>0</v>
      </c>
      <c r="O118" s="153">
        <f>SUM(E118:H118,J118:M118)</f>
        <v>0</v>
      </c>
      <c r="P118" s="286"/>
      <c r="Q118" s="286"/>
      <c r="R118" s="286"/>
      <c r="S118" s="289"/>
    </row>
    <row r="119" spans="1:19" ht="15.95" customHeight="1">
      <c r="A119" s="198"/>
      <c r="B119" s="199"/>
      <c r="C119" s="200" t="s">
        <v>46</v>
      </c>
      <c r="D119" s="201"/>
      <c r="E119" s="287"/>
      <c r="F119" s="287"/>
      <c r="G119" s="287"/>
      <c r="H119" s="287"/>
      <c r="I119" s="299">
        <f t="shared" ref="I119:I120" si="77">SUM(E119:H119)</f>
        <v>0</v>
      </c>
      <c r="J119" s="287"/>
      <c r="K119" s="287"/>
      <c r="L119" s="287"/>
      <c r="M119" s="287"/>
      <c r="N119" s="299">
        <f t="shared" ref="N119:N120" si="78">SUM(J119:M119)</f>
        <v>0</v>
      </c>
      <c r="O119" s="101">
        <f>SUM(E119:H119,J119:M119)</f>
        <v>0</v>
      </c>
      <c r="P119" s="287"/>
      <c r="Q119" s="287"/>
      <c r="R119" s="287"/>
      <c r="S119" s="290"/>
    </row>
    <row r="120" spans="1:19" ht="15.95" customHeight="1">
      <c r="A120" s="202"/>
      <c r="B120" s="203"/>
      <c r="C120" s="204" t="s">
        <v>51</v>
      </c>
      <c r="D120" s="205"/>
      <c r="E120" s="288"/>
      <c r="F120" s="288"/>
      <c r="G120" s="288"/>
      <c r="H120" s="288"/>
      <c r="I120" s="302">
        <f t="shared" si="77"/>
        <v>0</v>
      </c>
      <c r="J120" s="288"/>
      <c r="K120" s="288"/>
      <c r="L120" s="288"/>
      <c r="M120" s="288"/>
      <c r="N120" s="302">
        <f t="shared" si="78"/>
        <v>0</v>
      </c>
      <c r="O120" s="152">
        <f t="shared" ref="O120" si="79">SUM(E120:H120,J120:M120)</f>
        <v>0</v>
      </c>
      <c r="P120" s="288"/>
      <c r="Q120" s="288"/>
      <c r="R120" s="288"/>
      <c r="S120" s="291"/>
    </row>
    <row r="121" spans="1:19" ht="16.5" customHeight="1">
      <c r="A121" s="194">
        <v>8</v>
      </c>
      <c r="B121" s="195" t="s">
        <v>610</v>
      </c>
      <c r="C121" s="196" t="s">
        <v>602</v>
      </c>
      <c r="D121" s="197"/>
      <c r="E121" s="286"/>
      <c r="F121" s="286"/>
      <c r="G121" s="286"/>
      <c r="H121" s="286"/>
      <c r="I121" s="299">
        <f>SUM(E121:H121)</f>
        <v>0</v>
      </c>
      <c r="J121" s="286"/>
      <c r="K121" s="286"/>
      <c r="L121" s="286"/>
      <c r="M121" s="286"/>
      <c r="N121" s="299">
        <f>SUM(J121:M121)</f>
        <v>0</v>
      </c>
      <c r="O121" s="153">
        <f>SUM(E121:H121,J121:M121)</f>
        <v>0</v>
      </c>
      <c r="P121" s="286"/>
      <c r="Q121" s="286"/>
      <c r="R121" s="286"/>
      <c r="S121" s="289"/>
    </row>
    <row r="122" spans="1:19" ht="15.95" customHeight="1">
      <c r="A122" s="198"/>
      <c r="B122" s="199"/>
      <c r="C122" s="200" t="s">
        <v>46</v>
      </c>
      <c r="D122" s="201"/>
      <c r="E122" s="287"/>
      <c r="F122" s="287"/>
      <c r="G122" s="287"/>
      <c r="H122" s="287"/>
      <c r="I122" s="299">
        <f t="shared" ref="I122:I123" si="80">SUM(E122:H122)</f>
        <v>0</v>
      </c>
      <c r="J122" s="287"/>
      <c r="K122" s="287"/>
      <c r="L122" s="287"/>
      <c r="M122" s="287"/>
      <c r="N122" s="299">
        <f t="shared" ref="N122:N123" si="81">SUM(J122:M122)</f>
        <v>0</v>
      </c>
      <c r="O122" s="101">
        <f>SUM(E122:H122,J122:M122)</f>
        <v>0</v>
      </c>
      <c r="P122" s="287"/>
      <c r="Q122" s="287"/>
      <c r="R122" s="287"/>
      <c r="S122" s="290"/>
    </row>
    <row r="123" spans="1:19" ht="15.95" customHeight="1">
      <c r="A123" s="202"/>
      <c r="B123" s="203"/>
      <c r="C123" s="204" t="s">
        <v>51</v>
      </c>
      <c r="D123" s="205"/>
      <c r="E123" s="288"/>
      <c r="F123" s="288"/>
      <c r="G123" s="288"/>
      <c r="H123" s="288"/>
      <c r="I123" s="302">
        <f t="shared" si="80"/>
        <v>0</v>
      </c>
      <c r="J123" s="288"/>
      <c r="K123" s="288"/>
      <c r="L123" s="288"/>
      <c r="M123" s="288"/>
      <c r="N123" s="302">
        <f t="shared" si="81"/>
        <v>0</v>
      </c>
      <c r="O123" s="152">
        <f t="shared" ref="O123" si="82">SUM(E123:H123,J123:M123)</f>
        <v>0</v>
      </c>
      <c r="P123" s="288"/>
      <c r="Q123" s="288"/>
      <c r="R123" s="288"/>
      <c r="S123" s="291"/>
    </row>
    <row r="124" spans="1:19" ht="16.5" customHeight="1">
      <c r="A124" s="194">
        <v>9</v>
      </c>
      <c r="B124" s="195" t="s">
        <v>611</v>
      </c>
      <c r="C124" s="196" t="s">
        <v>602</v>
      </c>
      <c r="D124" s="197"/>
      <c r="E124" s="286"/>
      <c r="F124" s="286"/>
      <c r="G124" s="286"/>
      <c r="H124" s="286"/>
      <c r="I124" s="299">
        <f>SUM(E124:H124)</f>
        <v>0</v>
      </c>
      <c r="J124" s="286"/>
      <c r="K124" s="286"/>
      <c r="L124" s="286"/>
      <c r="M124" s="286"/>
      <c r="N124" s="299">
        <f>SUM(J124:M124)</f>
        <v>0</v>
      </c>
      <c r="O124" s="153">
        <f>SUM(E124:H124,J124:M124)</f>
        <v>0</v>
      </c>
      <c r="P124" s="286"/>
      <c r="Q124" s="286"/>
      <c r="R124" s="286"/>
      <c r="S124" s="289"/>
    </row>
    <row r="125" spans="1:19" ht="15.95" customHeight="1">
      <c r="A125" s="198"/>
      <c r="B125" s="199"/>
      <c r="C125" s="200" t="s">
        <v>46</v>
      </c>
      <c r="D125" s="201"/>
      <c r="E125" s="287"/>
      <c r="F125" s="287"/>
      <c r="G125" s="287"/>
      <c r="H125" s="287"/>
      <c r="I125" s="299">
        <f t="shared" ref="I125:I126" si="83">SUM(E125:H125)</f>
        <v>0</v>
      </c>
      <c r="J125" s="287"/>
      <c r="K125" s="287"/>
      <c r="L125" s="287"/>
      <c r="M125" s="287"/>
      <c r="N125" s="299">
        <f t="shared" ref="N125:N126" si="84">SUM(J125:M125)</f>
        <v>0</v>
      </c>
      <c r="O125" s="101">
        <f>SUM(E125:H125,J125:M125)</f>
        <v>0</v>
      </c>
      <c r="P125" s="287"/>
      <c r="Q125" s="287"/>
      <c r="R125" s="287"/>
      <c r="S125" s="290"/>
    </row>
    <row r="126" spans="1:19" ht="15.95" customHeight="1">
      <c r="A126" s="202"/>
      <c r="B126" s="203"/>
      <c r="C126" s="204" t="s">
        <v>51</v>
      </c>
      <c r="D126" s="205"/>
      <c r="E126" s="288"/>
      <c r="F126" s="288"/>
      <c r="G126" s="288"/>
      <c r="H126" s="288"/>
      <c r="I126" s="302">
        <f t="shared" si="83"/>
        <v>0</v>
      </c>
      <c r="J126" s="288"/>
      <c r="K126" s="288"/>
      <c r="L126" s="288"/>
      <c r="M126" s="288"/>
      <c r="N126" s="302">
        <f t="shared" si="84"/>
        <v>0</v>
      </c>
      <c r="O126" s="152">
        <f t="shared" ref="O126" si="85">SUM(E126:H126,J126:M126)</f>
        <v>0</v>
      </c>
      <c r="P126" s="288"/>
      <c r="Q126" s="288"/>
      <c r="R126" s="288"/>
      <c r="S126" s="291"/>
    </row>
    <row r="127" spans="1:19" ht="16.5" customHeight="1">
      <c r="A127" s="194">
        <v>10</v>
      </c>
      <c r="B127" s="195" t="s">
        <v>612</v>
      </c>
      <c r="C127" s="196" t="s">
        <v>602</v>
      </c>
      <c r="D127" s="197"/>
      <c r="E127" s="286"/>
      <c r="F127" s="286"/>
      <c r="G127" s="286"/>
      <c r="H127" s="286"/>
      <c r="I127" s="299">
        <f>SUM(E127:H127)</f>
        <v>0</v>
      </c>
      <c r="J127" s="286"/>
      <c r="K127" s="286"/>
      <c r="L127" s="286"/>
      <c r="M127" s="286"/>
      <c r="N127" s="299">
        <f>SUM(J127:M127)</f>
        <v>0</v>
      </c>
      <c r="O127" s="153">
        <f>SUM(E127:H127,J127:M127)</f>
        <v>0</v>
      </c>
      <c r="P127" s="286"/>
      <c r="Q127" s="286"/>
      <c r="R127" s="286"/>
      <c r="S127" s="289"/>
    </row>
    <row r="128" spans="1:19" ht="15.95" customHeight="1">
      <c r="A128" s="198"/>
      <c r="B128" s="199"/>
      <c r="C128" s="200" t="s">
        <v>46</v>
      </c>
      <c r="D128" s="201"/>
      <c r="E128" s="287"/>
      <c r="F128" s="287"/>
      <c r="G128" s="287"/>
      <c r="H128" s="287"/>
      <c r="I128" s="299">
        <f t="shared" ref="I128:I129" si="86">SUM(E128:H128)</f>
        <v>0</v>
      </c>
      <c r="J128" s="287"/>
      <c r="K128" s="287"/>
      <c r="L128" s="287"/>
      <c r="M128" s="287"/>
      <c r="N128" s="299">
        <f t="shared" ref="N128:N129" si="87">SUM(J128:M128)</f>
        <v>0</v>
      </c>
      <c r="O128" s="101">
        <f>SUM(E128:H128,J128:M128)</f>
        <v>0</v>
      </c>
      <c r="P128" s="287"/>
      <c r="Q128" s="287"/>
      <c r="R128" s="287"/>
      <c r="S128" s="290"/>
    </row>
    <row r="129" spans="1:19" ht="15.95" customHeight="1">
      <c r="A129" s="202"/>
      <c r="B129" s="203"/>
      <c r="C129" s="204" t="s">
        <v>51</v>
      </c>
      <c r="D129" s="205"/>
      <c r="E129" s="288"/>
      <c r="F129" s="288"/>
      <c r="G129" s="288"/>
      <c r="H129" s="288"/>
      <c r="I129" s="302">
        <f t="shared" si="86"/>
        <v>0</v>
      </c>
      <c r="J129" s="288"/>
      <c r="K129" s="288"/>
      <c r="L129" s="288"/>
      <c r="M129" s="288"/>
      <c r="N129" s="302">
        <f t="shared" si="87"/>
        <v>0</v>
      </c>
      <c r="O129" s="152">
        <f t="shared" ref="O129" si="88">SUM(E129:H129,J129:M129)</f>
        <v>0</v>
      </c>
      <c r="P129" s="288"/>
      <c r="Q129" s="288"/>
      <c r="R129" s="288"/>
      <c r="S129" s="291"/>
    </row>
    <row r="130" spans="1:19" ht="16.5" customHeight="1">
      <c r="A130" s="194">
        <v>11</v>
      </c>
      <c r="B130" s="195" t="s">
        <v>613</v>
      </c>
      <c r="C130" s="196" t="s">
        <v>614</v>
      </c>
      <c r="D130" s="197"/>
      <c r="E130" s="286"/>
      <c r="F130" s="286"/>
      <c r="G130" s="286"/>
      <c r="H130" s="286"/>
      <c r="I130" s="299">
        <f>SUM(E130:H130)</f>
        <v>0</v>
      </c>
      <c r="J130" s="286"/>
      <c r="K130" s="286"/>
      <c r="L130" s="286"/>
      <c r="M130" s="286"/>
      <c r="N130" s="299">
        <f>SUM(J130:M130)</f>
        <v>0</v>
      </c>
      <c r="O130" s="153">
        <f>SUM(E130:H130,J130:M130)</f>
        <v>0</v>
      </c>
      <c r="P130" s="286"/>
      <c r="Q130" s="286"/>
      <c r="R130" s="286"/>
      <c r="S130" s="289"/>
    </row>
    <row r="131" spans="1:19" ht="15.95" customHeight="1">
      <c r="A131" s="198"/>
      <c r="B131" s="199"/>
      <c r="C131" s="200" t="s">
        <v>615</v>
      </c>
      <c r="D131" s="201"/>
      <c r="E131" s="287"/>
      <c r="F131" s="287"/>
      <c r="G131" s="287"/>
      <c r="H131" s="287"/>
      <c r="I131" s="299">
        <f t="shared" ref="I131:I132" si="89">SUM(E131:H131)</f>
        <v>0</v>
      </c>
      <c r="J131" s="287"/>
      <c r="K131" s="287"/>
      <c r="L131" s="287"/>
      <c r="M131" s="287"/>
      <c r="N131" s="299">
        <f t="shared" ref="N131:N132" si="90">SUM(J131:M131)</f>
        <v>0</v>
      </c>
      <c r="O131" s="101">
        <f>SUM(E131:H131,J131:M131)</f>
        <v>0</v>
      </c>
      <c r="P131" s="287"/>
      <c r="Q131" s="287"/>
      <c r="R131" s="287"/>
      <c r="S131" s="290"/>
    </row>
    <row r="132" spans="1:19" ht="15.95" customHeight="1">
      <c r="A132" s="202"/>
      <c r="B132" s="203"/>
      <c r="C132" s="204" t="s">
        <v>616</v>
      </c>
      <c r="D132" s="205"/>
      <c r="E132" s="288"/>
      <c r="F132" s="288"/>
      <c r="G132" s="288"/>
      <c r="H132" s="288"/>
      <c r="I132" s="302">
        <f t="shared" si="89"/>
        <v>0</v>
      </c>
      <c r="J132" s="288"/>
      <c r="K132" s="288"/>
      <c r="L132" s="288"/>
      <c r="M132" s="288"/>
      <c r="N132" s="302">
        <f t="shared" si="90"/>
        <v>0</v>
      </c>
      <c r="O132" s="152">
        <f t="shared" ref="O132" si="91">SUM(E132:H132,J132:M132)</f>
        <v>0</v>
      </c>
      <c r="P132" s="288"/>
      <c r="Q132" s="288"/>
      <c r="R132" s="288"/>
      <c r="S132" s="291"/>
    </row>
    <row r="133" spans="1:19" ht="16.5" customHeight="1">
      <c r="A133" s="194">
        <v>12</v>
      </c>
      <c r="B133" s="195" t="s">
        <v>617</v>
      </c>
      <c r="C133" s="196" t="s">
        <v>614</v>
      </c>
      <c r="D133" s="197"/>
      <c r="E133" s="286"/>
      <c r="F133" s="286"/>
      <c r="G133" s="286"/>
      <c r="H133" s="286"/>
      <c r="I133" s="299">
        <f>SUM(E133:H133)</f>
        <v>0</v>
      </c>
      <c r="J133" s="286"/>
      <c r="K133" s="286"/>
      <c r="L133" s="286"/>
      <c r="M133" s="286"/>
      <c r="N133" s="299">
        <f>SUM(J133:M133)</f>
        <v>0</v>
      </c>
      <c r="O133" s="153">
        <f>SUM(E133:H133,J133:M133)</f>
        <v>0</v>
      </c>
      <c r="P133" s="286"/>
      <c r="Q133" s="286"/>
      <c r="R133" s="286"/>
      <c r="S133" s="289"/>
    </row>
    <row r="134" spans="1:19" ht="15.95" customHeight="1">
      <c r="A134" s="198"/>
      <c r="B134" s="199"/>
      <c r="C134" s="200" t="s">
        <v>615</v>
      </c>
      <c r="D134" s="201"/>
      <c r="E134" s="287"/>
      <c r="F134" s="287"/>
      <c r="G134" s="287"/>
      <c r="H134" s="287"/>
      <c r="I134" s="299">
        <f t="shared" ref="I134:I138" si="92">SUM(E134:H134)</f>
        <v>0</v>
      </c>
      <c r="J134" s="287"/>
      <c r="K134" s="287"/>
      <c r="L134" s="287"/>
      <c r="M134" s="287"/>
      <c r="N134" s="299">
        <f t="shared" ref="N134:N138" si="93">SUM(J134:M134)</f>
        <v>0</v>
      </c>
      <c r="O134" s="101">
        <f>SUM(E134:H134,J134:M134)</f>
        <v>0</v>
      </c>
      <c r="P134" s="287"/>
      <c r="Q134" s="287"/>
      <c r="R134" s="287"/>
      <c r="S134" s="290"/>
    </row>
    <row r="135" spans="1:19" ht="15.95" customHeight="1">
      <c r="A135" s="202"/>
      <c r="B135" s="203"/>
      <c r="C135" s="204" t="s">
        <v>616</v>
      </c>
      <c r="D135" s="205"/>
      <c r="E135" s="288"/>
      <c r="F135" s="288"/>
      <c r="G135" s="288"/>
      <c r="H135" s="288"/>
      <c r="I135" s="302">
        <f t="shared" si="92"/>
        <v>0</v>
      </c>
      <c r="J135" s="288"/>
      <c r="K135" s="288"/>
      <c r="L135" s="288"/>
      <c r="M135" s="288"/>
      <c r="N135" s="302">
        <f t="shared" si="93"/>
        <v>0</v>
      </c>
      <c r="O135" s="152">
        <f t="shared" ref="O135" si="94">SUM(E135:H135,J135:M135)</f>
        <v>0</v>
      </c>
      <c r="P135" s="288"/>
      <c r="Q135" s="288"/>
      <c r="R135" s="288"/>
      <c r="S135" s="291"/>
    </row>
    <row r="136" spans="1:19" ht="16.5" customHeight="1">
      <c r="A136" s="194">
        <v>13</v>
      </c>
      <c r="B136" s="195" t="s">
        <v>618</v>
      </c>
      <c r="C136" s="196" t="s">
        <v>614</v>
      </c>
      <c r="D136" s="197"/>
      <c r="E136" s="286"/>
      <c r="F136" s="286"/>
      <c r="G136" s="286"/>
      <c r="H136" s="286"/>
      <c r="I136" s="299">
        <f>SUM(E136:H136)</f>
        <v>0</v>
      </c>
      <c r="J136" s="286"/>
      <c r="K136" s="286"/>
      <c r="L136" s="286"/>
      <c r="M136" s="286"/>
      <c r="N136" s="299">
        <f>SUM(J136:M136)</f>
        <v>0</v>
      </c>
      <c r="O136" s="153">
        <f>SUM(E136:H136,J136:M136)</f>
        <v>0</v>
      </c>
      <c r="P136" s="286"/>
      <c r="Q136" s="286"/>
      <c r="R136" s="286"/>
      <c r="S136" s="289"/>
    </row>
    <row r="137" spans="1:19" ht="15.95" customHeight="1">
      <c r="A137" s="198"/>
      <c r="B137" s="199"/>
      <c r="C137" s="200" t="s">
        <v>615</v>
      </c>
      <c r="D137" s="201"/>
      <c r="E137" s="287"/>
      <c r="F137" s="287"/>
      <c r="G137" s="287"/>
      <c r="H137" s="287"/>
      <c r="I137" s="299">
        <f t="shared" si="92"/>
        <v>0</v>
      </c>
      <c r="J137" s="287"/>
      <c r="K137" s="287"/>
      <c r="L137" s="287"/>
      <c r="M137" s="287"/>
      <c r="N137" s="299">
        <f t="shared" si="93"/>
        <v>0</v>
      </c>
      <c r="O137" s="101">
        <f>SUM(E137:H137,J137:M137)</f>
        <v>0</v>
      </c>
      <c r="P137" s="287"/>
      <c r="Q137" s="287"/>
      <c r="R137" s="287"/>
      <c r="S137" s="290"/>
    </row>
    <row r="138" spans="1:19" ht="15.95" customHeight="1">
      <c r="A138" s="202"/>
      <c r="B138" s="203"/>
      <c r="C138" s="204" t="s">
        <v>616</v>
      </c>
      <c r="D138" s="205"/>
      <c r="E138" s="288"/>
      <c r="F138" s="288"/>
      <c r="G138" s="288"/>
      <c r="H138" s="288"/>
      <c r="I138" s="302">
        <f t="shared" si="92"/>
        <v>0</v>
      </c>
      <c r="J138" s="288"/>
      <c r="K138" s="288"/>
      <c r="L138" s="288"/>
      <c r="M138" s="288"/>
      <c r="N138" s="302">
        <f t="shared" si="93"/>
        <v>0</v>
      </c>
      <c r="O138" s="152">
        <f t="shared" ref="O138" si="95">SUM(E138:H138,J138:M138)</f>
        <v>0</v>
      </c>
      <c r="P138" s="288"/>
      <c r="Q138" s="288"/>
      <c r="R138" s="288"/>
      <c r="S138" s="291"/>
    </row>
    <row r="139" spans="1:19" ht="18" customHeight="1" thickBot="1">
      <c r="A139" s="206"/>
      <c r="B139" s="207" t="s">
        <v>623</v>
      </c>
      <c r="C139" s="207"/>
      <c r="D139" s="208"/>
      <c r="E139" s="209">
        <f>SUM(E100:E138)</f>
        <v>0</v>
      </c>
      <c r="F139" s="209">
        <f t="shared" ref="F139:R139" si="96">SUM(F100:F138)</f>
        <v>0</v>
      </c>
      <c r="G139" s="209">
        <f t="shared" si="96"/>
        <v>0</v>
      </c>
      <c r="H139" s="209">
        <f t="shared" si="96"/>
        <v>0</v>
      </c>
      <c r="I139" s="209">
        <f t="shared" si="96"/>
        <v>0</v>
      </c>
      <c r="J139" s="209">
        <f t="shared" si="96"/>
        <v>0</v>
      </c>
      <c r="K139" s="209">
        <f t="shared" si="96"/>
        <v>0</v>
      </c>
      <c r="L139" s="209">
        <f t="shared" si="96"/>
        <v>0</v>
      </c>
      <c r="M139" s="209">
        <f t="shared" si="96"/>
        <v>0</v>
      </c>
      <c r="N139" s="209">
        <f t="shared" si="96"/>
        <v>0</v>
      </c>
      <c r="O139" s="240">
        <f t="shared" si="96"/>
        <v>0</v>
      </c>
      <c r="P139" s="209">
        <f t="shared" si="96"/>
        <v>0</v>
      </c>
      <c r="Q139" s="209">
        <f t="shared" si="96"/>
        <v>0</v>
      </c>
      <c r="R139" s="209">
        <f t="shared" si="96"/>
        <v>0</v>
      </c>
      <c r="S139" s="209"/>
    </row>
    <row r="140" spans="1:19" ht="18" customHeight="1" thickTop="1">
      <c r="A140" s="210"/>
      <c r="B140" s="211" t="s">
        <v>619</v>
      </c>
      <c r="C140" s="211"/>
      <c r="D140" s="211"/>
      <c r="E140" s="211"/>
      <c r="F140" s="211"/>
      <c r="G140" s="211"/>
      <c r="H140" s="211"/>
      <c r="I140" s="211"/>
      <c r="J140" s="211"/>
      <c r="K140" s="211"/>
      <c r="L140" s="211"/>
      <c r="M140" s="211"/>
      <c r="N140" s="211"/>
      <c r="O140" s="241"/>
      <c r="P140" s="211"/>
      <c r="Q140" s="211"/>
      <c r="R140" s="211"/>
      <c r="S140" s="212"/>
    </row>
    <row r="141" spans="1:19" ht="16.5" customHeight="1">
      <c r="A141" s="194">
        <v>1</v>
      </c>
      <c r="B141" s="195" t="s">
        <v>607</v>
      </c>
      <c r="C141" s="196" t="s">
        <v>602</v>
      </c>
      <c r="D141" s="197"/>
      <c r="E141" s="286"/>
      <c r="F141" s="286"/>
      <c r="G141" s="286"/>
      <c r="H141" s="286"/>
      <c r="I141" s="299">
        <f>SUM(E141:H141)</f>
        <v>0</v>
      </c>
      <c r="J141" s="286"/>
      <c r="K141" s="286"/>
      <c r="L141" s="286"/>
      <c r="M141" s="286"/>
      <c r="N141" s="299">
        <f>SUM(J141:M141)</f>
        <v>0</v>
      </c>
      <c r="O141" s="153">
        <f t="shared" ref="O141:O146" si="97">SUM(E141:H141,J141:M141)</f>
        <v>0</v>
      </c>
      <c r="P141" s="286"/>
      <c r="Q141" s="286"/>
      <c r="R141" s="286"/>
      <c r="S141" s="289"/>
    </row>
    <row r="142" spans="1:19" ht="16.5" customHeight="1">
      <c r="A142" s="198"/>
      <c r="B142" s="199"/>
      <c r="C142" s="200" t="s">
        <v>46</v>
      </c>
      <c r="D142" s="201"/>
      <c r="E142" s="287"/>
      <c r="F142" s="287"/>
      <c r="G142" s="287"/>
      <c r="H142" s="287"/>
      <c r="I142" s="302">
        <f t="shared" ref="I142:I146" si="98">SUM(E142:H142)</f>
        <v>0</v>
      </c>
      <c r="J142" s="287"/>
      <c r="K142" s="287"/>
      <c r="L142" s="287"/>
      <c r="M142" s="287"/>
      <c r="N142" s="302">
        <f t="shared" ref="N142:N146" si="99">SUM(J142:M142)</f>
        <v>0</v>
      </c>
      <c r="O142" s="152">
        <f t="shared" si="97"/>
        <v>0</v>
      </c>
      <c r="P142" s="287"/>
      <c r="Q142" s="287"/>
      <c r="R142" s="287"/>
      <c r="S142" s="290"/>
    </row>
    <row r="143" spans="1:19" ht="16.5" customHeight="1">
      <c r="A143" s="194">
        <v>2</v>
      </c>
      <c r="B143" s="195" t="s">
        <v>617</v>
      </c>
      <c r="C143" s="196" t="s">
        <v>614</v>
      </c>
      <c r="D143" s="197"/>
      <c r="E143" s="286"/>
      <c r="F143" s="286"/>
      <c r="G143" s="286"/>
      <c r="H143" s="286"/>
      <c r="I143" s="299">
        <f>SUM(E143:H143)</f>
        <v>0</v>
      </c>
      <c r="J143" s="286"/>
      <c r="K143" s="286"/>
      <c r="L143" s="286"/>
      <c r="M143" s="286"/>
      <c r="N143" s="299">
        <f>SUM(J143:M143)</f>
        <v>0</v>
      </c>
      <c r="O143" s="153">
        <f t="shared" si="97"/>
        <v>0</v>
      </c>
      <c r="P143" s="286"/>
      <c r="Q143" s="286"/>
      <c r="R143" s="286"/>
      <c r="S143" s="289"/>
    </row>
    <row r="144" spans="1:19" ht="16.5" customHeight="1">
      <c r="A144" s="198"/>
      <c r="B144" s="199"/>
      <c r="C144" s="200" t="s">
        <v>615</v>
      </c>
      <c r="D144" s="201"/>
      <c r="E144" s="287"/>
      <c r="F144" s="287"/>
      <c r="G144" s="287"/>
      <c r="H144" s="287"/>
      <c r="I144" s="302">
        <f t="shared" si="98"/>
        <v>0</v>
      </c>
      <c r="J144" s="287"/>
      <c r="K144" s="287"/>
      <c r="L144" s="287"/>
      <c r="M144" s="287"/>
      <c r="N144" s="302">
        <f t="shared" si="99"/>
        <v>0</v>
      </c>
      <c r="O144" s="152">
        <f t="shared" si="97"/>
        <v>0</v>
      </c>
      <c r="P144" s="287"/>
      <c r="Q144" s="287"/>
      <c r="R144" s="287"/>
      <c r="S144" s="290"/>
    </row>
    <row r="145" spans="1:19" ht="16.5" customHeight="1">
      <c r="A145" s="194">
        <v>3</v>
      </c>
      <c r="B145" s="195" t="s">
        <v>618</v>
      </c>
      <c r="C145" s="196" t="s">
        <v>614</v>
      </c>
      <c r="D145" s="197"/>
      <c r="E145" s="286"/>
      <c r="F145" s="286"/>
      <c r="G145" s="286"/>
      <c r="H145" s="286"/>
      <c r="I145" s="299">
        <f>SUM(E145:H145)</f>
        <v>0</v>
      </c>
      <c r="J145" s="286"/>
      <c r="K145" s="286"/>
      <c r="L145" s="286"/>
      <c r="M145" s="286"/>
      <c r="N145" s="299">
        <f>SUM(J145:M145)</f>
        <v>0</v>
      </c>
      <c r="O145" s="153">
        <f t="shared" si="97"/>
        <v>0</v>
      </c>
      <c r="P145" s="286"/>
      <c r="Q145" s="286"/>
      <c r="R145" s="286"/>
      <c r="S145" s="289"/>
    </row>
    <row r="146" spans="1:19" ht="16.5" customHeight="1">
      <c r="A146" s="198"/>
      <c r="B146" s="199"/>
      <c r="C146" s="200" t="s">
        <v>615</v>
      </c>
      <c r="D146" s="201"/>
      <c r="E146" s="287"/>
      <c r="F146" s="287"/>
      <c r="G146" s="287"/>
      <c r="H146" s="287"/>
      <c r="I146" s="302">
        <f t="shared" si="98"/>
        <v>0</v>
      </c>
      <c r="J146" s="287"/>
      <c r="K146" s="287"/>
      <c r="L146" s="287"/>
      <c r="M146" s="287"/>
      <c r="N146" s="302">
        <f t="shared" si="99"/>
        <v>0</v>
      </c>
      <c r="O146" s="152">
        <f t="shared" si="97"/>
        <v>0</v>
      </c>
      <c r="P146" s="287"/>
      <c r="Q146" s="287"/>
      <c r="R146" s="287"/>
      <c r="S146" s="290"/>
    </row>
    <row r="147" spans="1:19" ht="18" customHeight="1" thickBot="1">
      <c r="A147" s="206"/>
      <c r="B147" s="207" t="s">
        <v>623</v>
      </c>
      <c r="C147" s="207"/>
      <c r="D147" s="208"/>
      <c r="E147" s="209">
        <f>SUM(E141:E146)</f>
        <v>0</v>
      </c>
      <c r="F147" s="209">
        <f t="shared" ref="F147:R147" si="100">SUM(F141:F146)</f>
        <v>0</v>
      </c>
      <c r="G147" s="209">
        <f t="shared" si="100"/>
        <v>0</v>
      </c>
      <c r="H147" s="209">
        <f t="shared" si="100"/>
        <v>0</v>
      </c>
      <c r="I147" s="209">
        <f t="shared" ref="I147" si="101">SUM(I141:I146)</f>
        <v>0</v>
      </c>
      <c r="J147" s="209">
        <f t="shared" si="100"/>
        <v>0</v>
      </c>
      <c r="K147" s="209">
        <f t="shared" si="100"/>
        <v>0</v>
      </c>
      <c r="L147" s="209">
        <f t="shared" si="100"/>
        <v>0</v>
      </c>
      <c r="M147" s="209">
        <f t="shared" si="100"/>
        <v>0</v>
      </c>
      <c r="N147" s="209">
        <f t="shared" ref="N147" si="102">SUM(N141:N146)</f>
        <v>0</v>
      </c>
      <c r="O147" s="209">
        <f>SUM(O141:O146)</f>
        <v>0</v>
      </c>
      <c r="P147" s="209">
        <f t="shared" si="100"/>
        <v>0</v>
      </c>
      <c r="Q147" s="209">
        <f t="shared" si="100"/>
        <v>0</v>
      </c>
      <c r="R147" s="209">
        <f t="shared" si="100"/>
        <v>0</v>
      </c>
      <c r="S147" s="209"/>
    </row>
    <row r="148" spans="1:19" ht="18" customHeight="1" thickTop="1" thickBot="1">
      <c r="A148" s="206"/>
      <c r="B148" s="207" t="s">
        <v>647</v>
      </c>
      <c r="C148" s="207"/>
      <c r="D148" s="208"/>
      <c r="E148" s="213">
        <f t="shared" ref="E148:R148" si="103">SUM(E147,E139,E94,E45,E33)</f>
        <v>0</v>
      </c>
      <c r="F148" s="213">
        <f t="shared" si="103"/>
        <v>6</v>
      </c>
      <c r="G148" s="213">
        <f t="shared" si="103"/>
        <v>5</v>
      </c>
      <c r="H148" s="213">
        <f t="shared" si="103"/>
        <v>0</v>
      </c>
      <c r="I148" s="213">
        <f t="shared" si="103"/>
        <v>11</v>
      </c>
      <c r="J148" s="213">
        <f t="shared" si="103"/>
        <v>1</v>
      </c>
      <c r="K148" s="213">
        <f t="shared" si="103"/>
        <v>20</v>
      </c>
      <c r="L148" s="213">
        <f t="shared" si="103"/>
        <v>26</v>
      </c>
      <c r="M148" s="213">
        <f t="shared" si="103"/>
        <v>1</v>
      </c>
      <c r="N148" s="213">
        <f t="shared" si="103"/>
        <v>48</v>
      </c>
      <c r="O148" s="213">
        <f t="shared" si="103"/>
        <v>59</v>
      </c>
      <c r="P148" s="213">
        <f t="shared" si="103"/>
        <v>11</v>
      </c>
      <c r="Q148" s="213">
        <f t="shared" si="103"/>
        <v>0</v>
      </c>
      <c r="R148" s="213">
        <f t="shared" si="103"/>
        <v>1</v>
      </c>
      <c r="S148" s="209"/>
    </row>
    <row r="149" spans="1:19" ht="7.5" customHeight="1" thickTop="1"/>
    <row r="150" spans="1:19">
      <c r="B150" s="17" t="s">
        <v>0</v>
      </c>
      <c r="C150" s="159" t="s">
        <v>650</v>
      </c>
    </row>
    <row r="151" spans="1:19">
      <c r="C151" s="159" t="s">
        <v>648</v>
      </c>
    </row>
    <row r="155" spans="1:19">
      <c r="A155" s="159"/>
      <c r="B155" s="160"/>
    </row>
    <row r="156" spans="1:19">
      <c r="A156" s="161"/>
      <c r="B156" s="159"/>
    </row>
    <row r="157" spans="1:19">
      <c r="A157" s="161"/>
      <c r="B157" s="159"/>
    </row>
    <row r="158" spans="1:19">
      <c r="A158" s="161"/>
      <c r="B158" s="159"/>
    </row>
    <row r="159" spans="1:19">
      <c r="A159" s="161"/>
      <c r="B159" s="159"/>
    </row>
    <row r="160" spans="1:19">
      <c r="A160" s="161"/>
      <c r="B160" s="159"/>
    </row>
    <row r="161" spans="1:2">
      <c r="A161" s="161"/>
      <c r="B161" s="159"/>
    </row>
    <row r="162" spans="1:2">
      <c r="A162" s="161"/>
      <c r="B162" s="159"/>
    </row>
    <row r="163" spans="1:2">
      <c r="A163" s="161"/>
      <c r="B163" s="159"/>
    </row>
  </sheetData>
  <sheetProtection sheet="1" objects="1" scenarios="1" formatCells="0" insertRows="0" deleteRows="0"/>
  <conditionalFormatting sqref="C34:R34 C46:S46 S95 E33:R33 E45:R45 E139:R139 E147:R148 E94:R95">
    <cfRule type="cellIs" dxfId="6" priority="9" stopIfTrue="1" operator="equal">
      <formula>0</formula>
    </cfRule>
  </conditionalFormatting>
  <conditionalFormatting sqref="C45:D45">
    <cfRule type="cellIs" dxfId="5" priority="8" stopIfTrue="1" operator="equal">
      <formula>0</formula>
    </cfRule>
  </conditionalFormatting>
  <conditionalFormatting sqref="C94:D95">
    <cfRule type="cellIs" dxfId="4" priority="6" stopIfTrue="1" operator="equal">
      <formula>0</formula>
    </cfRule>
  </conditionalFormatting>
  <conditionalFormatting sqref="C139:D139">
    <cfRule type="cellIs" dxfId="3" priority="5" stopIfTrue="1" operator="equal">
      <formula>0</formula>
    </cfRule>
  </conditionalFormatting>
  <conditionalFormatting sqref="C147:D147">
    <cfRule type="cellIs" dxfId="2" priority="4" stopIfTrue="1" operator="equal">
      <formula>0</formula>
    </cfRule>
  </conditionalFormatting>
  <conditionalFormatting sqref="C148:D148">
    <cfRule type="cellIs" dxfId="1" priority="2" stopIfTrue="1" operator="equal">
      <formula>0</formula>
    </cfRule>
  </conditionalFormatting>
  <conditionalFormatting sqref="C33:D33">
    <cfRule type="cellIs" dxfId="0" priority="1" stopIfTrue="1" operator="equal">
      <formula>0</formula>
    </cfRule>
  </conditionalFormatting>
  <dataValidations count="2">
    <dataValidation type="list" allowBlank="1" showInputMessage="1" showErrorMessage="1" sqref="C8:C11 C13:C16 C39:C44 C18:C21 C23:C26 C28:C31">
      <formula1>วิทยฐานะ</formula1>
    </dataValidation>
    <dataValidation type="list" allowBlank="1" showInputMessage="1" showErrorMessage="1" sqref="D8:D11 D13:D16 D18:D21 D23:D26 D28:D31 D39:D43">
      <formula1>อันดับ</formula1>
    </dataValidation>
  </dataValidations>
  <printOptions horizontalCentered="1"/>
  <pageMargins left="0.39370078740157483" right="0.39370078740157483" top="0.47244094488188981" bottom="0.31496062992125984" header="0.19685039370078741" footer="0.11811023622047245"/>
  <pageSetup paperSize="9" scale="85" orientation="portrait" r:id="rId1"/>
  <headerFooter>
    <oddHeader>&amp;R&amp;"TH SarabunPSK,ธรรมดา"&amp;16คปร-สพฐ 8 (บุคลากรฯ ในสำนักงาน) หน้า &amp;P</oddHeader>
  </headerFooter>
  <rowBreaks count="2" manualBreakCount="2">
    <brk id="45" max="16383" man="1"/>
    <brk id="94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CCFFCC"/>
  </sheetPr>
  <dimension ref="A1:AE40"/>
  <sheetViews>
    <sheetView topLeftCell="A22" workbookViewId="0">
      <selection activeCell="C39" sqref="C39"/>
    </sheetView>
  </sheetViews>
  <sheetFormatPr defaultRowHeight="19.5"/>
  <cols>
    <col min="1" max="1" width="4.28515625" style="119" customWidth="1"/>
    <col min="2" max="2" width="33.7109375" style="119" customWidth="1"/>
    <col min="3" max="3" width="6.7109375" style="119" customWidth="1"/>
    <col min="4" max="31" width="4.28515625" style="119" customWidth="1"/>
    <col min="32" max="16384" width="9.140625" style="119"/>
  </cols>
  <sheetData>
    <row r="1" spans="1:29" ht="23.25" customHeight="1">
      <c r="B1" s="228" t="s">
        <v>627</v>
      </c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9"/>
      <c r="O1" s="229"/>
      <c r="P1" s="229"/>
      <c r="Q1" s="229"/>
      <c r="R1" s="229"/>
      <c r="S1" s="229"/>
      <c r="T1" s="229"/>
      <c r="U1" s="229"/>
      <c r="V1" s="229"/>
      <c r="W1" s="229"/>
      <c r="X1" s="229"/>
      <c r="Y1" s="229"/>
      <c r="Z1" s="229"/>
      <c r="AA1" s="229"/>
      <c r="AB1" s="229"/>
      <c r="AC1" s="229"/>
    </row>
    <row r="2" spans="1:29" s="120" customFormat="1" ht="21">
      <c r="B2" s="126"/>
      <c r="J2" s="230" t="s">
        <v>57</v>
      </c>
      <c r="K2" s="215" t="str">
        <f>'คปร-สพฐ 5 (สนง)'!D5</f>
        <v>ประถมศึกษาพัทลุง เขต 2</v>
      </c>
    </row>
    <row r="3" spans="1:29" s="120" customFormat="1" ht="21">
      <c r="B3" s="126"/>
      <c r="J3" s="230"/>
      <c r="K3" s="215"/>
    </row>
    <row r="4" spans="1:29" s="120" customFormat="1" ht="21" customHeight="1">
      <c r="A4" s="216" t="s">
        <v>624</v>
      </c>
      <c r="B4" s="315" t="s">
        <v>533</v>
      </c>
      <c r="C4" s="315" t="s">
        <v>547</v>
      </c>
      <c r="D4" s="315"/>
      <c r="E4" s="315"/>
      <c r="F4" s="130" t="s">
        <v>548</v>
      </c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131"/>
      <c r="W4" s="131"/>
      <c r="X4" s="131"/>
      <c r="Y4" s="131"/>
      <c r="Z4" s="131"/>
      <c r="AA4" s="131"/>
      <c r="AB4" s="131"/>
      <c r="AC4" s="132"/>
    </row>
    <row r="5" spans="1:29" s="120" customFormat="1" ht="21" customHeight="1">
      <c r="A5" s="217" t="s">
        <v>625</v>
      </c>
      <c r="B5" s="315"/>
      <c r="C5" s="315"/>
      <c r="D5" s="315"/>
      <c r="E5" s="315"/>
      <c r="F5" s="315" t="s">
        <v>599</v>
      </c>
      <c r="G5" s="315"/>
      <c r="H5" s="315" t="s">
        <v>3</v>
      </c>
      <c r="I5" s="315"/>
      <c r="J5" s="315" t="s">
        <v>7</v>
      </c>
      <c r="K5" s="315"/>
      <c r="L5" s="315" t="s">
        <v>9</v>
      </c>
      <c r="M5" s="315"/>
      <c r="N5" s="315" t="s">
        <v>590</v>
      </c>
      <c r="O5" s="315"/>
      <c r="P5" s="315" t="s">
        <v>549</v>
      </c>
      <c r="Q5" s="315"/>
      <c r="R5" s="315" t="s">
        <v>550</v>
      </c>
      <c r="S5" s="315"/>
      <c r="T5" s="315" t="s">
        <v>551</v>
      </c>
      <c r="U5" s="315"/>
      <c r="V5" s="315" t="s">
        <v>574</v>
      </c>
      <c r="W5" s="315"/>
      <c r="X5" s="315" t="s">
        <v>552</v>
      </c>
      <c r="Y5" s="315"/>
      <c r="Z5" s="315" t="s">
        <v>553</v>
      </c>
      <c r="AA5" s="315"/>
      <c r="AB5" s="315" t="s">
        <v>554</v>
      </c>
      <c r="AC5" s="315"/>
    </row>
    <row r="6" spans="1:29" s="120" customFormat="1" ht="21">
      <c r="A6" s="218" t="s">
        <v>13</v>
      </c>
      <c r="B6" s="315"/>
      <c r="C6" s="128" t="s">
        <v>555</v>
      </c>
      <c r="D6" s="128" t="s">
        <v>556</v>
      </c>
      <c r="E6" s="128" t="s">
        <v>557</v>
      </c>
      <c r="F6" s="128" t="s">
        <v>556</v>
      </c>
      <c r="G6" s="128" t="s">
        <v>557</v>
      </c>
      <c r="H6" s="128" t="s">
        <v>556</v>
      </c>
      <c r="I6" s="128" t="s">
        <v>557</v>
      </c>
      <c r="J6" s="128" t="s">
        <v>556</v>
      </c>
      <c r="K6" s="128" t="s">
        <v>557</v>
      </c>
      <c r="L6" s="128" t="s">
        <v>556</v>
      </c>
      <c r="M6" s="128" t="s">
        <v>557</v>
      </c>
      <c r="N6" s="128" t="s">
        <v>556</v>
      </c>
      <c r="O6" s="128" t="s">
        <v>557</v>
      </c>
      <c r="P6" s="128" t="s">
        <v>556</v>
      </c>
      <c r="Q6" s="128" t="s">
        <v>557</v>
      </c>
      <c r="R6" s="128" t="s">
        <v>556</v>
      </c>
      <c r="S6" s="128" t="s">
        <v>557</v>
      </c>
      <c r="T6" s="128" t="s">
        <v>556</v>
      </c>
      <c r="U6" s="128" t="s">
        <v>557</v>
      </c>
      <c r="V6" s="128" t="s">
        <v>556</v>
      </c>
      <c r="W6" s="128" t="s">
        <v>557</v>
      </c>
      <c r="X6" s="128" t="s">
        <v>556</v>
      </c>
      <c r="Y6" s="128" t="s">
        <v>557</v>
      </c>
      <c r="Z6" s="128" t="s">
        <v>556</v>
      </c>
      <c r="AA6" s="128" t="s">
        <v>557</v>
      </c>
      <c r="AB6" s="128" t="s">
        <v>556</v>
      </c>
      <c r="AC6" s="128" t="s">
        <v>557</v>
      </c>
    </row>
    <row r="7" spans="1:29" s="120" customFormat="1" ht="21">
      <c r="A7" s="223">
        <v>1</v>
      </c>
      <c r="B7" s="219" t="s">
        <v>43</v>
      </c>
      <c r="C7" s="295">
        <f>SUM(D7:E7)</f>
        <v>0</v>
      </c>
      <c r="D7" s="295">
        <f>SUM(F7,H7,J7,L7,N7,P7,R7,T7,V7,X7,Z7,AB7)</f>
        <v>0</v>
      </c>
      <c r="E7" s="295">
        <f>SUM(G7,I7,K7,M7,O7,Q7,S7,U7,W7,Y7,AA7,AC7)</f>
        <v>0</v>
      </c>
      <c r="F7" s="295">
        <f>SUMIFS('คปร-สพฐ 8 (สนง)'!$I8:$I11,'คปร-สพฐ 8 (สนง)'!$D8:$D11,'คปร-สพฐ 8'!F$5:G$5)</f>
        <v>0</v>
      </c>
      <c r="G7" s="295">
        <f>SUMIFS('คปร-สพฐ 8 (สนง)'!$N8:$N11,'คปร-สพฐ 8 (สนง)'!$D8:$D11,'คปร-สพฐ 8'!F$5:G$5)</f>
        <v>0</v>
      </c>
      <c r="H7" s="295">
        <f>SUMIFS('คปร-สพฐ 8 (สนง)'!$I8:$I11,'คปร-สพฐ 8 (สนง)'!$D8:$D11,'คปร-สพฐ 8'!H$5:I$5)</f>
        <v>0</v>
      </c>
      <c r="I7" s="295">
        <f>SUMIFS('คปร-สพฐ 8 (สนง)'!$N8:$N11,'คปร-สพฐ 8 (สนง)'!$D8:$D11,'คปร-สพฐ 8'!H$5:I$5)</f>
        <v>0</v>
      </c>
      <c r="J7" s="295">
        <f>SUMIFS('คปร-สพฐ 8 (สนง)'!$I8:$I11,'คปร-สพฐ 8 (สนง)'!$D8:$D11,'คปร-สพฐ 8'!J$5:K$5)</f>
        <v>0</v>
      </c>
      <c r="K7" s="295">
        <f>SUMIFS('คปร-สพฐ 8 (สนง)'!$N8:$N11,'คปร-สพฐ 8 (สนง)'!$D8:$D11,'คปร-สพฐ 8'!J$5:K$5)</f>
        <v>0</v>
      </c>
      <c r="L7" s="295">
        <f>SUMIFS('คปร-สพฐ 8 (สนง)'!$I8:$I11,'คปร-สพฐ 8 (สนง)'!$D8:$D11,'คปร-สพฐ 8'!L$5:M$5)</f>
        <v>0</v>
      </c>
      <c r="M7" s="295">
        <f>SUMIFS('คปร-สพฐ 8 (สนง)'!$N8:$N11,'คปร-สพฐ 8 (สนง)'!$D8:$D11,'คปร-สพฐ 8'!L$5:M$5)</f>
        <v>0</v>
      </c>
      <c r="N7" s="295">
        <f>SUMIFS('คปร-สพฐ 8 (สนง)'!$I8:$I11,'คปร-สพฐ 8 (สนง)'!$D8:$D11,'คปร-สพฐ 8'!N$5:O$5)</f>
        <v>0</v>
      </c>
      <c r="O7" s="295">
        <f>SUMIFS('คปร-สพฐ 8 (สนง)'!$N8:$N11,'คปร-สพฐ 8 (สนง)'!$D8:$D11,'คปร-สพฐ 8'!N$5:O$5)</f>
        <v>0</v>
      </c>
      <c r="P7" s="303"/>
      <c r="Q7" s="303"/>
      <c r="R7" s="303"/>
      <c r="S7" s="303"/>
      <c r="T7" s="303"/>
      <c r="U7" s="303"/>
      <c r="V7" s="303"/>
      <c r="W7" s="303"/>
      <c r="X7" s="303"/>
      <c r="Y7" s="303"/>
      <c r="Z7" s="303"/>
      <c r="AA7" s="303"/>
      <c r="AB7" s="303"/>
      <c r="AC7" s="303"/>
    </row>
    <row r="8" spans="1:29" s="120" customFormat="1" ht="37.5">
      <c r="A8" s="224">
        <v>2</v>
      </c>
      <c r="B8" s="220" t="s">
        <v>628</v>
      </c>
      <c r="C8" s="295">
        <f>SUM(D8:E8)</f>
        <v>0</v>
      </c>
      <c r="D8" s="295">
        <f>SUM(F8,H8,J8,L8,N8,P8,R8,T8,V8,X8,Z8,AB8)</f>
        <v>0</v>
      </c>
      <c r="E8" s="295">
        <f>SUM(G8,I8,K8,M8,O8,Q8,S8,U8,W8,Y8,AA8,AC8)</f>
        <v>0</v>
      </c>
      <c r="F8" s="295">
        <f>SUMIFS('คปร-สพฐ 8 (สนง)'!$I13:$I16,'คปร-สพฐ 8 (สนง)'!$D13:$D16,'คปร-สพฐ 8'!F$5:G$5)</f>
        <v>0</v>
      </c>
      <c r="G8" s="295">
        <f>SUMIFS('คปร-สพฐ 8 (สนง)'!$N13:$N16,'คปร-สพฐ 8 (สนง)'!$D13:$D16,'คปร-สพฐ 8'!F$5:G$5)</f>
        <v>0</v>
      </c>
      <c r="H8" s="295">
        <f>SUMIFS('คปร-สพฐ 8 (สนง)'!$I13:$I16,'คปร-สพฐ 8 (สนง)'!$D13:$D16,'คปร-สพฐ 8'!H$5:I$5)</f>
        <v>0</v>
      </c>
      <c r="I8" s="295">
        <f>SUMIFS('คปร-สพฐ 8 (สนง)'!$N13:$N16,'คปร-สพฐ 8 (สนง)'!$D13:$D16,'คปร-สพฐ 8'!H$5:I$5)</f>
        <v>0</v>
      </c>
      <c r="J8" s="295">
        <f>SUMIFS('คปร-สพฐ 8 (สนง)'!$I13:$I16,'คปร-สพฐ 8 (สนง)'!$D13:$D16,'คปร-สพฐ 8'!J$5:K$5)</f>
        <v>0</v>
      </c>
      <c r="K8" s="295">
        <f>SUMIFS('คปร-สพฐ 8 (สนง)'!$N13:$N16,'คปร-สพฐ 8 (สนง)'!$D13:$D16,'คปร-สพฐ 8'!J$5:K$5)</f>
        <v>0</v>
      </c>
      <c r="L8" s="295">
        <f>SUMIFS('คปร-สพฐ 8 (สนง)'!$I13:$I16,'คปร-สพฐ 8 (สนง)'!$D13:$D16,'คปร-สพฐ 8'!L$5:M$5)</f>
        <v>0</v>
      </c>
      <c r="M8" s="295">
        <f>SUMIFS('คปร-สพฐ 8 (สนง)'!$N13:$N16,'คปร-สพฐ 8 (สนง)'!$D13:$D16,'คปร-สพฐ 8'!L$5:M$5)</f>
        <v>0</v>
      </c>
      <c r="N8" s="295">
        <f>SUMIFS('คปร-สพฐ 8 (สนง)'!$I13:$I16,'คปร-สพฐ 8 (สนง)'!$D13:$D16,'คปร-สพฐ 8'!N$5:O$5)</f>
        <v>0</v>
      </c>
      <c r="O8" s="295">
        <f>SUMIFS('คปร-สพฐ 8 (สนง)'!$N13:$N16,'คปร-สพฐ 8 (สนง)'!$D13:$D16,'คปร-สพฐ 8'!N$5:O$5)</f>
        <v>0</v>
      </c>
      <c r="P8" s="304"/>
      <c r="Q8" s="304"/>
      <c r="R8" s="304"/>
      <c r="S8" s="304"/>
      <c r="T8" s="304"/>
      <c r="U8" s="304"/>
      <c r="V8" s="304"/>
      <c r="W8" s="304"/>
      <c r="X8" s="304"/>
      <c r="Y8" s="304"/>
      <c r="Z8" s="304"/>
      <c r="AA8" s="304"/>
      <c r="AB8" s="304"/>
      <c r="AC8" s="304"/>
    </row>
    <row r="9" spans="1:29" s="120" customFormat="1" ht="37.5">
      <c r="A9" s="225">
        <v>3</v>
      </c>
      <c r="B9" s="220" t="s">
        <v>629</v>
      </c>
      <c r="C9" s="295">
        <f t="shared" ref="C9:C26" si="0">SUM(D9:E9)</f>
        <v>0</v>
      </c>
      <c r="D9" s="295">
        <f t="shared" ref="D9:D26" si="1">SUM(F9,H9,J9,L9,N9,P9,R9,T9,V9,X9,Z9,AB9)</f>
        <v>0</v>
      </c>
      <c r="E9" s="295">
        <f t="shared" ref="E9:E26" si="2">SUM(G9,I9,K9,M9,O9,Q9,S9,U9,W9,Y9,AA9,AC9)</f>
        <v>0</v>
      </c>
      <c r="F9" s="295">
        <f>SUMIFS('คปร-สพฐ 8 (สนง)'!$I18:$I21,'คปร-สพฐ 8 (สนง)'!$D18:$D21,'คปร-สพฐ 8'!F$5:G$5)</f>
        <v>0</v>
      </c>
      <c r="G9" s="295">
        <f>SUMIFS('คปร-สพฐ 8 (สนง)'!$N10:$N13,'คปร-สพฐ 8 (สนง)'!$D10:$D13,'คปร-สพฐ 8'!F$5:G$5)</f>
        <v>0</v>
      </c>
      <c r="H9" s="295">
        <f>SUMIFS('คปร-สพฐ 8 (สนง)'!$I18:$I21,'คปร-สพฐ 8 (สนง)'!$D18:$D21,'คปร-สพฐ 8'!H$5:I$5)</f>
        <v>0</v>
      </c>
      <c r="I9" s="295">
        <f>SUMIFS('คปร-สพฐ 8 (สนง)'!$N10:$N13,'คปร-สพฐ 8 (สนง)'!$D10:$D13,'คปร-สพฐ 8'!H$5:I$5)</f>
        <v>0</v>
      </c>
      <c r="J9" s="295">
        <f>SUMIFS('คปร-สพฐ 8 (สนง)'!$I18:$I21,'คปร-สพฐ 8 (สนง)'!$D18:$D21,'คปร-สพฐ 8'!J$5:K$5)</f>
        <v>0</v>
      </c>
      <c r="K9" s="295">
        <f>SUMIFS('คปร-สพฐ 8 (สนง)'!$N10:$N13,'คปร-สพฐ 8 (สนง)'!$D10:$D13,'คปร-สพฐ 8'!J$5:K$5)</f>
        <v>0</v>
      </c>
      <c r="L9" s="295">
        <f>SUMIFS('คปร-สพฐ 8 (สนง)'!$I18:$I21,'คปร-สพฐ 8 (สนง)'!$D18:$D21,'คปร-สพฐ 8'!L$5:M$5)</f>
        <v>0</v>
      </c>
      <c r="M9" s="295">
        <f>SUMIFS('คปร-สพฐ 8 (สนง)'!$N10:$N13,'คปร-สพฐ 8 (สนง)'!$D10:$D13,'คปร-สพฐ 8'!L$5:M$5)</f>
        <v>0</v>
      </c>
      <c r="N9" s="295">
        <f>SUMIFS('คปร-สพฐ 8 (สนง)'!$I18:$I21,'คปร-สพฐ 8 (สนง)'!$D18:$D21,'คปร-สพฐ 8'!N$5:O$5)</f>
        <v>0</v>
      </c>
      <c r="O9" s="295">
        <f>SUMIFS('คปร-สพฐ 8 (สนง)'!$N10:$N13,'คปร-สพฐ 8 (สนง)'!$D10:$D13,'คปร-สพฐ 8'!N$5:O$5)</f>
        <v>0</v>
      </c>
      <c r="P9" s="305"/>
      <c r="Q9" s="305"/>
      <c r="R9" s="305"/>
      <c r="S9" s="305"/>
      <c r="T9" s="305"/>
      <c r="U9" s="305"/>
      <c r="V9" s="305"/>
      <c r="W9" s="305"/>
      <c r="X9" s="305"/>
      <c r="Y9" s="305"/>
      <c r="Z9" s="305"/>
      <c r="AA9" s="305"/>
      <c r="AB9" s="305"/>
      <c r="AC9" s="305"/>
    </row>
    <row r="10" spans="1:29" s="120" customFormat="1" ht="21">
      <c r="A10" s="225">
        <v>4</v>
      </c>
      <c r="B10" s="221" t="s">
        <v>626</v>
      </c>
      <c r="C10" s="295">
        <f t="shared" si="0"/>
        <v>0</v>
      </c>
      <c r="D10" s="295">
        <f t="shared" si="1"/>
        <v>0</v>
      </c>
      <c r="E10" s="295">
        <f t="shared" si="2"/>
        <v>0</v>
      </c>
      <c r="F10" s="295">
        <f>SUMIFS('คปร-สพฐ 8 (สนง)'!$I23:$I26,'คปร-สพฐ 8 (สนง)'!$D23:$D26,'คปร-สพฐ 8'!F$5:G$5)</f>
        <v>0</v>
      </c>
      <c r="G10" s="295">
        <f>SUMIFS('คปร-สพฐ 8 (สนง)'!$N23:$N26,'คปร-สพฐ 8 (สนง)'!$D23:$D26,'คปร-สพฐ 8'!F$5:G$5)</f>
        <v>0</v>
      </c>
      <c r="H10" s="295">
        <f>SUMIFS('คปร-สพฐ 8 (สนง)'!$I23:$I26,'คปร-สพฐ 8 (สนง)'!$D23:$D26,'คปร-สพฐ 8'!H$5:I$5)</f>
        <v>0</v>
      </c>
      <c r="I10" s="295">
        <f>SUMIFS('คปร-สพฐ 8 (สนง)'!$N23:$N26,'คปร-สพฐ 8 (สนง)'!$D23:$D26,'คปร-สพฐ 8'!H$5:I$5)</f>
        <v>0</v>
      </c>
      <c r="J10" s="295">
        <f>SUMIFS('คปร-สพฐ 8 (สนง)'!$I23:$I26,'คปร-สพฐ 8 (สนง)'!$D23:$D26,'คปร-สพฐ 8'!J$5:K$5)</f>
        <v>0</v>
      </c>
      <c r="K10" s="295">
        <f>SUMIFS('คปร-สพฐ 8 (สนง)'!$N23:$N26,'คปร-สพฐ 8 (สนง)'!$D23:$D26,'คปร-สพฐ 8'!J$5:K$5)</f>
        <v>0</v>
      </c>
      <c r="L10" s="295">
        <f>SUMIFS('คปร-สพฐ 8 (สนง)'!$I23:$I26,'คปร-สพฐ 8 (สนง)'!$D23:$D26,'คปร-สพฐ 8'!L$5:M$5)</f>
        <v>0</v>
      </c>
      <c r="M10" s="295">
        <f>SUMIFS('คปร-สพฐ 8 (สนง)'!$N23:$N26,'คปร-สพฐ 8 (สนง)'!$D23:$D26,'คปร-สพฐ 8'!L$5:M$5)</f>
        <v>0</v>
      </c>
      <c r="N10" s="295">
        <f>SUMIFS('คปร-สพฐ 8 (สนง)'!$I23:$I26,'คปร-สพฐ 8 (สนง)'!$D23:$D26,'คปร-สพฐ 8'!N$5:O$5)</f>
        <v>0</v>
      </c>
      <c r="O10" s="295">
        <f>SUMIFS('คปร-สพฐ 8 (สนง)'!$N23:$N26,'คปร-สพฐ 8 (สนง)'!$D23:$D26,'คปร-สพฐ 8'!N$5:O$5)</f>
        <v>0</v>
      </c>
      <c r="P10" s="305"/>
      <c r="Q10" s="305"/>
      <c r="R10" s="305"/>
      <c r="S10" s="305"/>
      <c r="T10" s="305"/>
      <c r="U10" s="305"/>
      <c r="V10" s="305"/>
      <c r="W10" s="305"/>
      <c r="X10" s="305"/>
      <c r="Y10" s="305"/>
      <c r="Z10" s="305"/>
      <c r="AA10" s="305"/>
      <c r="AB10" s="305"/>
      <c r="AC10" s="305"/>
    </row>
    <row r="11" spans="1:29" s="120" customFormat="1" ht="21">
      <c r="A11" s="225">
        <v>5</v>
      </c>
      <c r="B11" s="221" t="s">
        <v>48</v>
      </c>
      <c r="C11" s="295">
        <f t="shared" si="0"/>
        <v>0</v>
      </c>
      <c r="D11" s="295">
        <f t="shared" si="1"/>
        <v>0</v>
      </c>
      <c r="E11" s="295">
        <f t="shared" si="2"/>
        <v>0</v>
      </c>
      <c r="F11" s="295">
        <f>SUMIFS('คปร-สพฐ 8 (สนง)'!$I28:$I31,'คปร-สพฐ 8 (สนง)'!$D28:$D31,'คปร-สพฐ 8'!F$5:G$5)</f>
        <v>0</v>
      </c>
      <c r="G11" s="295">
        <f>SUMIFS('คปร-สพฐ 8 (สนง)'!$N28:$N31,'คปร-สพฐ 8 (สนง)'!$D28:$D31,'คปร-สพฐ 8'!F$5:G$5)</f>
        <v>0</v>
      </c>
      <c r="H11" s="295">
        <f>SUMIFS('คปร-สพฐ 8 (สนง)'!$I28:$I31,'คปร-สพฐ 8 (สนง)'!$D28:$D31,'คปร-สพฐ 8'!H$5:I$5)</f>
        <v>0</v>
      </c>
      <c r="I11" s="295">
        <f>SUMIFS('คปร-สพฐ 8 (สนง)'!$N28:$N31,'คปร-สพฐ 8 (สนง)'!$D28:$D31,'คปร-สพฐ 8'!H$5:I$5)</f>
        <v>0</v>
      </c>
      <c r="J11" s="295">
        <f>SUMIFS('คปร-สพฐ 8 (สนง)'!$I28:$I31,'คปร-สพฐ 8 (สนง)'!$D28:$D31,'คปร-สพฐ 8'!J$5:K$5)</f>
        <v>0</v>
      </c>
      <c r="K11" s="295">
        <f>SUMIFS('คปร-สพฐ 8 (สนง)'!$N28:$N31,'คปร-สพฐ 8 (สนง)'!$D28:$D31,'คปร-สพฐ 8'!J$5:K$5)</f>
        <v>0</v>
      </c>
      <c r="L11" s="295">
        <f>SUMIFS('คปร-สพฐ 8 (สนง)'!$I28:$I31,'คปร-สพฐ 8 (สนง)'!$D28:$D31,'คปร-สพฐ 8'!L$5:M$5)</f>
        <v>0</v>
      </c>
      <c r="M11" s="295">
        <f>SUMIFS('คปร-สพฐ 8 (สนง)'!$N28:$N31,'คปร-สพฐ 8 (สนง)'!$D28:$D31,'คปร-สพฐ 8'!L$5:M$5)</f>
        <v>0</v>
      </c>
      <c r="N11" s="295">
        <f>SUMIFS('คปร-สพฐ 8 (สนง)'!$I28:$I31,'คปร-สพฐ 8 (สนง)'!$D28:$D31,'คปร-สพฐ 8'!N$5:O$5)</f>
        <v>0</v>
      </c>
      <c r="O11" s="295">
        <f>SUMIFS('คปร-สพฐ 8 (สนง)'!$N28:$N31,'คปร-สพฐ 8 (สนง)'!$D28:$D31,'คปร-สพฐ 8'!N$5:O$5)</f>
        <v>0</v>
      </c>
      <c r="P11" s="305"/>
      <c r="Q11" s="305"/>
      <c r="R11" s="305"/>
      <c r="S11" s="305"/>
      <c r="T11" s="305"/>
      <c r="U11" s="305"/>
      <c r="V11" s="305"/>
      <c r="W11" s="305"/>
      <c r="X11" s="305"/>
      <c r="Y11" s="305"/>
      <c r="Z11" s="305"/>
      <c r="AA11" s="305"/>
      <c r="AB11" s="305"/>
      <c r="AC11" s="305"/>
    </row>
    <row r="12" spans="1:29" s="120" customFormat="1" ht="21">
      <c r="A12" s="225">
        <v>6</v>
      </c>
      <c r="B12" s="221" t="s">
        <v>49</v>
      </c>
      <c r="C12" s="295">
        <f t="shared" si="0"/>
        <v>0</v>
      </c>
      <c r="D12" s="295">
        <f t="shared" si="1"/>
        <v>0</v>
      </c>
      <c r="E12" s="295">
        <f t="shared" si="2"/>
        <v>0</v>
      </c>
      <c r="F12" s="295">
        <f>SUMIFS('คปร-สพฐ 8 (สนง)'!$I39:$I44,'คปร-สพฐ 8 (สนง)'!$D39:$D44,'คปร-สพฐ 8'!F$5:G$5)</f>
        <v>0</v>
      </c>
      <c r="G12" s="295">
        <f>SUMIFS('คปร-สพฐ 8 (สนง)'!$N39:$N44,'คปร-สพฐ 8 (สนง)'!$D39:$D44,'คปร-สพฐ 8'!F$5:G$5)</f>
        <v>0</v>
      </c>
      <c r="H12" s="295">
        <f>SUMIFS('คปร-สพฐ 8 (สนง)'!$I39:$I44,'คปร-สพฐ 8 (สนง)'!$D39:$D44,'คปร-สพฐ 8'!H$5:I$5)</f>
        <v>0</v>
      </c>
      <c r="I12" s="295">
        <f>SUMIFS('คปร-สพฐ 8 (สนง)'!$N39:$N44,'คปร-สพฐ 8 (สนง)'!$D39:$D44,'คปร-สพฐ 8'!H$5:I$5)</f>
        <v>0</v>
      </c>
      <c r="J12" s="295">
        <f>SUMIFS('คปร-สพฐ 8 (สนง)'!$I39:$I44,'คปร-สพฐ 8 (สนง)'!$D39:$D44,'คปร-สพฐ 8'!J$5:K$5)</f>
        <v>0</v>
      </c>
      <c r="K12" s="295">
        <f>SUMIFS('คปร-สพฐ 8 (สนง)'!$N39:$N44,'คปร-สพฐ 8 (สนง)'!$D39:$D44,'คปร-สพฐ 8'!J$5:K$5)</f>
        <v>0</v>
      </c>
      <c r="L12" s="295">
        <f>SUMIFS('คปร-สพฐ 8 (สนง)'!$I39:$I44,'คปร-สพฐ 8 (สนง)'!$D39:$D44,'คปร-สพฐ 8'!L$5:M$5)</f>
        <v>0</v>
      </c>
      <c r="M12" s="295">
        <f>SUMIFS('คปร-สพฐ 8 (สนง)'!$N39:$N44,'คปร-สพฐ 8 (สนง)'!$D39:$D44,'คปร-สพฐ 8'!L$5:M$5)</f>
        <v>0</v>
      </c>
      <c r="N12" s="295">
        <f>SUMIFS('คปร-สพฐ 8 (สนง)'!$I39:$I44,'คปร-สพฐ 8 (สนง)'!$D39:$D44,'คปร-สพฐ 8'!N$5:O$5)</f>
        <v>0</v>
      </c>
      <c r="O12" s="295">
        <f>SUMIFS('คปร-สพฐ 8 (สนง)'!$N39:$N44,'คปร-สพฐ 8 (สนง)'!$D39:$D44,'คปร-สพฐ 8'!N$5:O$5)</f>
        <v>0</v>
      </c>
      <c r="P12" s="305"/>
      <c r="Q12" s="305"/>
      <c r="R12" s="305"/>
      <c r="S12" s="305"/>
      <c r="T12" s="305"/>
      <c r="U12" s="305"/>
      <c r="V12" s="305"/>
      <c r="W12" s="305"/>
      <c r="X12" s="305"/>
      <c r="Y12" s="305"/>
      <c r="Z12" s="305"/>
      <c r="AA12" s="305"/>
      <c r="AB12" s="305"/>
      <c r="AC12" s="305"/>
    </row>
    <row r="13" spans="1:29" s="120" customFormat="1" ht="21">
      <c r="A13" s="225">
        <v>7</v>
      </c>
      <c r="B13" s="221" t="s">
        <v>300</v>
      </c>
      <c r="C13" s="295">
        <f t="shared" si="0"/>
        <v>6</v>
      </c>
      <c r="D13" s="295">
        <f t="shared" si="1"/>
        <v>1</v>
      </c>
      <c r="E13" s="295">
        <f t="shared" si="2"/>
        <v>5</v>
      </c>
      <c r="F13" s="304"/>
      <c r="G13" s="304"/>
      <c r="H13" s="305"/>
      <c r="I13" s="305"/>
      <c r="J13" s="305"/>
      <c r="K13" s="305"/>
      <c r="L13" s="305"/>
      <c r="M13" s="305"/>
      <c r="N13" s="305"/>
      <c r="O13" s="305"/>
      <c r="P13" s="305"/>
      <c r="Q13" s="305"/>
      <c r="R13" s="305"/>
      <c r="S13" s="305"/>
      <c r="T13" s="305"/>
      <c r="U13" s="305"/>
      <c r="V13" s="295">
        <f>SUM('คปร-สพฐ 8 (สนง)'!$I100,'คปร-สพฐ 8 (สนง)'!$I51)</f>
        <v>0</v>
      </c>
      <c r="W13" s="295">
        <f>SUM('คปร-สพฐ 8 (สนง)'!$N100,'คปร-สพฐ 8 (สนง)'!$N51)</f>
        <v>1</v>
      </c>
      <c r="X13" s="295">
        <f>SUM('คปร-สพฐ 8 (สนง)'!$I101,'คปร-สพฐ 8 (สนง)'!$I52)</f>
        <v>0</v>
      </c>
      <c r="Y13" s="295">
        <f>SUM('คปร-สพฐ 8 (สนง)'!$N101,'คปร-สพฐ 8 (สนง)'!$N52)</f>
        <v>3</v>
      </c>
      <c r="Z13" s="295">
        <f>SUM('คปร-สพฐ 8 (สนง)'!$I102,'คปร-สพฐ 8 (สนง)'!$I53)</f>
        <v>1</v>
      </c>
      <c r="AA13" s="295">
        <f>SUM('คปร-สพฐ 8 (สนง)'!$N102,'คปร-สพฐ 8 (สนง)'!$N53)</f>
        <v>1</v>
      </c>
      <c r="AB13" s="305"/>
      <c r="AC13" s="305"/>
    </row>
    <row r="14" spans="1:29" s="120" customFormat="1" ht="21">
      <c r="A14" s="225">
        <v>8</v>
      </c>
      <c r="B14" s="221" t="s">
        <v>604</v>
      </c>
      <c r="C14" s="295">
        <f t="shared" si="0"/>
        <v>9</v>
      </c>
      <c r="D14" s="295">
        <f t="shared" si="1"/>
        <v>0</v>
      </c>
      <c r="E14" s="295">
        <f t="shared" si="2"/>
        <v>9</v>
      </c>
      <c r="F14" s="305"/>
      <c r="G14" s="305"/>
      <c r="H14" s="305"/>
      <c r="I14" s="305"/>
      <c r="J14" s="305"/>
      <c r="K14" s="305"/>
      <c r="L14" s="305"/>
      <c r="M14" s="305"/>
      <c r="N14" s="305"/>
      <c r="O14" s="305"/>
      <c r="P14" s="305"/>
      <c r="Q14" s="305"/>
      <c r="R14" s="305"/>
      <c r="S14" s="305"/>
      <c r="T14" s="305"/>
      <c r="U14" s="305"/>
      <c r="V14" s="295">
        <f>SUM('คปร-สพฐ 8 (สนง)'!$I103,'คปร-สพฐ 8 (สนง)'!$I54)</f>
        <v>0</v>
      </c>
      <c r="W14" s="295">
        <f>SUM('คปร-สพฐ 8 (สนง)'!$N103,'คปร-สพฐ 8 (สนง)'!$N54)</f>
        <v>1</v>
      </c>
      <c r="X14" s="295">
        <f>SUM('คปร-สพฐ 8 (สนง)'!$I104,'คปร-สพฐ 8 (สนง)'!$I55)</f>
        <v>0</v>
      </c>
      <c r="Y14" s="295">
        <f>SUM('คปร-สพฐ 8 (สนง)'!$N104,'คปร-สพฐ 8 (สนง)'!$N55)</f>
        <v>5</v>
      </c>
      <c r="Z14" s="295">
        <f>SUM('คปร-สพฐ 8 (สนง)'!$I105,'คปร-สพฐ 8 (สนง)'!$I56)</f>
        <v>0</v>
      </c>
      <c r="AA14" s="295">
        <f>SUM('คปร-สพฐ 8 (สนง)'!$N105,'คปร-สพฐ 8 (สนง)'!$N56)</f>
        <v>3</v>
      </c>
      <c r="AB14" s="295">
        <f>SUM('คปร-สพฐ 8 (สนง)'!$I57)</f>
        <v>0</v>
      </c>
      <c r="AC14" s="295">
        <f>SUM('คปร-สพฐ 8 (สนง)'!$N57)</f>
        <v>0</v>
      </c>
    </row>
    <row r="15" spans="1:29" s="120" customFormat="1" ht="21">
      <c r="A15" s="225">
        <v>9</v>
      </c>
      <c r="B15" s="221" t="s">
        <v>605</v>
      </c>
      <c r="C15" s="295">
        <f t="shared" si="0"/>
        <v>1</v>
      </c>
      <c r="D15" s="295">
        <f t="shared" si="1"/>
        <v>0</v>
      </c>
      <c r="E15" s="295">
        <f t="shared" si="2"/>
        <v>1</v>
      </c>
      <c r="F15" s="305"/>
      <c r="G15" s="305"/>
      <c r="H15" s="305"/>
      <c r="I15" s="305"/>
      <c r="J15" s="305"/>
      <c r="K15" s="305"/>
      <c r="L15" s="305"/>
      <c r="M15" s="305"/>
      <c r="N15" s="305"/>
      <c r="O15" s="305"/>
      <c r="P15" s="305"/>
      <c r="Q15" s="305"/>
      <c r="R15" s="305"/>
      <c r="S15" s="305"/>
      <c r="T15" s="305"/>
      <c r="U15" s="305"/>
      <c r="V15" s="295">
        <f>SUM('คปร-สพฐ 8 (สนง)'!$I106,'คปร-สพฐ 8 (สนง)'!$I58)</f>
        <v>0</v>
      </c>
      <c r="W15" s="295">
        <f>SUM('คปร-สพฐ 8 (สนง)'!$N106,'คปร-สพฐ 8 (สนง)'!$N58)</f>
        <v>0</v>
      </c>
      <c r="X15" s="295">
        <f>SUM('คปร-สพฐ 8 (สนง)'!$I107,'คปร-สพฐ 8 (สนง)'!$I59)</f>
        <v>0</v>
      </c>
      <c r="Y15" s="295">
        <f>SUM('คปร-สพฐ 8 (สนง)'!$N107,'คปร-สพฐ 8 (สนง)'!$N59)</f>
        <v>1</v>
      </c>
      <c r="Z15" s="295">
        <f>SUM('คปร-สพฐ 8 (สนง)'!$I108,'คปร-สพฐ 8 (สนง)'!$I60)</f>
        <v>0</v>
      </c>
      <c r="AA15" s="295">
        <f>SUM('คปร-สพฐ 8 (สนง)'!$N108,'คปร-สพฐ 8 (สนง)'!$N60)</f>
        <v>0</v>
      </c>
      <c r="AB15" s="305"/>
      <c r="AC15" s="305"/>
    </row>
    <row r="16" spans="1:29" s="120" customFormat="1" ht="21">
      <c r="A16" s="225">
        <v>10</v>
      </c>
      <c r="B16" s="221" t="s">
        <v>606</v>
      </c>
      <c r="C16" s="295">
        <f t="shared" si="0"/>
        <v>9</v>
      </c>
      <c r="D16" s="295">
        <f t="shared" si="1"/>
        <v>0</v>
      </c>
      <c r="E16" s="295">
        <f t="shared" si="2"/>
        <v>9</v>
      </c>
      <c r="F16" s="305"/>
      <c r="G16" s="305"/>
      <c r="H16" s="305"/>
      <c r="I16" s="305"/>
      <c r="J16" s="305"/>
      <c r="K16" s="305"/>
      <c r="L16" s="305"/>
      <c r="M16" s="305"/>
      <c r="N16" s="305"/>
      <c r="O16" s="305"/>
      <c r="P16" s="305"/>
      <c r="Q16" s="305"/>
      <c r="R16" s="305"/>
      <c r="S16" s="305"/>
      <c r="T16" s="305"/>
      <c r="U16" s="305"/>
      <c r="V16" s="295">
        <f>SUM('คปร-สพฐ 8 (สนง)'!$I109,'คปร-สพฐ 8 (สนง)'!$I61)</f>
        <v>0</v>
      </c>
      <c r="W16" s="295">
        <f>SUM('คปร-สพฐ 8 (สนง)'!$N109,'คปร-สพฐ 8 (สนง)'!$N61)</f>
        <v>0</v>
      </c>
      <c r="X16" s="295">
        <f>SUM('คปร-สพฐ 8 (สนง)'!$I110,'คปร-สพฐ 8 (สนง)'!$I62)</f>
        <v>0</v>
      </c>
      <c r="Y16" s="295">
        <f>SUM('คปร-สพฐ 8 (สนง)'!$N110,'คปร-สพฐ 8 (สนง)'!$N62)</f>
        <v>6</v>
      </c>
      <c r="Z16" s="295">
        <f>SUM('คปร-สพฐ 8 (สนง)'!$I111,'คปร-สพฐ 8 (สนง)'!$I63)</f>
        <v>0</v>
      </c>
      <c r="AA16" s="295">
        <f>SUM('คปร-สพฐ 8 (สนง)'!$N111,'คปร-สพฐ 8 (สนง)'!$N63)</f>
        <v>3</v>
      </c>
      <c r="AB16" s="295">
        <f>SUM('คปร-สพฐ 8 (สนง)'!$I64)</f>
        <v>0</v>
      </c>
      <c r="AC16" s="295">
        <f>SUM('คปร-สพฐ 8 (สนง)'!$N64)</f>
        <v>0</v>
      </c>
    </row>
    <row r="17" spans="1:29" s="120" customFormat="1" ht="21">
      <c r="A17" s="225">
        <v>11</v>
      </c>
      <c r="B17" s="221" t="s">
        <v>607</v>
      </c>
      <c r="C17" s="295">
        <f t="shared" si="0"/>
        <v>5</v>
      </c>
      <c r="D17" s="295">
        <f t="shared" si="1"/>
        <v>0</v>
      </c>
      <c r="E17" s="295">
        <f t="shared" si="2"/>
        <v>5</v>
      </c>
      <c r="F17" s="305"/>
      <c r="G17" s="305"/>
      <c r="H17" s="305"/>
      <c r="I17" s="305"/>
      <c r="J17" s="305"/>
      <c r="K17" s="305"/>
      <c r="L17" s="305"/>
      <c r="M17" s="305"/>
      <c r="N17" s="305"/>
      <c r="O17" s="305"/>
      <c r="P17" s="305"/>
      <c r="Q17" s="305"/>
      <c r="R17" s="305"/>
      <c r="S17" s="305"/>
      <c r="T17" s="305"/>
      <c r="U17" s="305"/>
      <c r="V17" s="295">
        <f>SUM('คปร-สพฐ 8 (สนง)'!$I112,'คปร-สพฐ 8 (สนง)'!$I65,'คปร-สพฐ 8 (สนง)'!I141)</f>
        <v>0</v>
      </c>
      <c r="W17" s="295">
        <f>SUM('คปร-สพฐ 8 (สนง)'!$N112,'คปร-สพฐ 8 (สนง)'!$N65,'คปร-สพฐ 8 (สนง)'!N141)</f>
        <v>0</v>
      </c>
      <c r="X17" s="295">
        <f>SUM('คปร-สพฐ 8 (สนง)'!$I113,'คปร-สพฐ 8 (สนง)'!$I66,'คปร-สพฐ 8 (สนง)'!I142)</f>
        <v>0</v>
      </c>
      <c r="Y17" s="295">
        <f>SUM('คปร-สพฐ 8 (สนง)'!$N113,'คปร-สพฐ 8 (สนง)'!$N66,'คปร-สพฐ 8 (สนง)'!N142)</f>
        <v>3</v>
      </c>
      <c r="Z17" s="295">
        <f>SUM('คปร-สพฐ 8 (สนง)'!$I114,'คปร-สพฐ 8 (สนง)'!$I67)</f>
        <v>0</v>
      </c>
      <c r="AA17" s="295">
        <f>SUM('คปร-สพฐ 8 (สนง)'!$N114,'คปร-สพฐ 8 (สนง)'!$N67)</f>
        <v>2</v>
      </c>
      <c r="AB17" s="305"/>
      <c r="AC17" s="305"/>
    </row>
    <row r="18" spans="1:29" s="120" customFormat="1" ht="21">
      <c r="A18" s="225">
        <v>12</v>
      </c>
      <c r="B18" s="221" t="s">
        <v>608</v>
      </c>
      <c r="C18" s="295">
        <f t="shared" si="0"/>
        <v>1</v>
      </c>
      <c r="D18" s="295">
        <f t="shared" si="1"/>
        <v>0</v>
      </c>
      <c r="E18" s="295">
        <f t="shared" si="2"/>
        <v>1</v>
      </c>
      <c r="F18" s="305"/>
      <c r="G18" s="305"/>
      <c r="H18" s="305"/>
      <c r="I18" s="305"/>
      <c r="J18" s="305"/>
      <c r="K18" s="305"/>
      <c r="L18" s="305"/>
      <c r="M18" s="305"/>
      <c r="N18" s="305"/>
      <c r="O18" s="305"/>
      <c r="P18" s="305"/>
      <c r="Q18" s="305"/>
      <c r="R18" s="305"/>
      <c r="S18" s="305"/>
      <c r="T18" s="305"/>
      <c r="U18" s="305"/>
      <c r="V18" s="295">
        <f>SUM('คปร-สพฐ 8 (สนง)'!$I115,'คปร-สพฐ 8 (สนง)'!$I68)</f>
        <v>0</v>
      </c>
      <c r="W18" s="295">
        <f>SUM('คปร-สพฐ 8 (สนง)'!$N115,'คปร-สพฐ 8 (สนง)'!$N68)</f>
        <v>0</v>
      </c>
      <c r="X18" s="295">
        <f>SUM('คปร-สพฐ 8 (สนง)'!$I116,'คปร-สพฐ 8 (สนง)'!$I69)</f>
        <v>0</v>
      </c>
      <c r="Y18" s="295">
        <f>SUM('คปร-สพฐ 8 (สนง)'!$N116,'คปร-สพฐ 8 (สนง)'!$N69)</f>
        <v>1</v>
      </c>
      <c r="Z18" s="295">
        <f>SUM('คปร-สพฐ 8 (สนง)'!$I117,'คปร-สพฐ 8 (สนง)'!$I70)</f>
        <v>0</v>
      </c>
      <c r="AA18" s="295">
        <f>SUM('คปร-สพฐ 8 (สนง)'!$N117,'คปร-สพฐ 8 (สนง)'!$N70)</f>
        <v>0</v>
      </c>
      <c r="AB18" s="305"/>
      <c r="AC18" s="305"/>
    </row>
    <row r="19" spans="1:29" s="120" customFormat="1" ht="21">
      <c r="A19" s="225">
        <v>13</v>
      </c>
      <c r="B19" s="221" t="s">
        <v>609</v>
      </c>
      <c r="C19" s="295">
        <f t="shared" si="0"/>
        <v>1</v>
      </c>
      <c r="D19" s="295">
        <f t="shared" si="1"/>
        <v>0</v>
      </c>
      <c r="E19" s="295">
        <f t="shared" si="2"/>
        <v>1</v>
      </c>
      <c r="F19" s="305"/>
      <c r="G19" s="305"/>
      <c r="H19" s="305"/>
      <c r="I19" s="305"/>
      <c r="J19" s="305"/>
      <c r="K19" s="305"/>
      <c r="L19" s="305"/>
      <c r="M19" s="305"/>
      <c r="N19" s="305"/>
      <c r="O19" s="305"/>
      <c r="P19" s="305"/>
      <c r="Q19" s="305"/>
      <c r="R19" s="305"/>
      <c r="S19" s="305"/>
      <c r="T19" s="305"/>
      <c r="U19" s="305"/>
      <c r="V19" s="295">
        <f>SUM('คปร-สพฐ 8 (สนง)'!$I118,'คปร-สพฐ 8 (สนง)'!$I71)</f>
        <v>0</v>
      </c>
      <c r="W19" s="295">
        <f>SUM('คปร-สพฐ 8 (สนง)'!$N118,'คปร-สพฐ 8 (สนง)'!$N71)</f>
        <v>0</v>
      </c>
      <c r="X19" s="295">
        <f>SUM('คปร-สพฐ 8 (สนง)'!$I119,'คปร-สพฐ 8 (สนง)'!$I72)</f>
        <v>0</v>
      </c>
      <c r="Y19" s="295">
        <f>SUM('คปร-สพฐ 8 (สนง)'!$N119,'คปร-สพฐ 8 (สนง)'!$N72)</f>
        <v>1</v>
      </c>
      <c r="Z19" s="295">
        <f>SUM('คปร-สพฐ 8 (สนง)'!$I120,'คปร-สพฐ 8 (สนง)'!$I73)</f>
        <v>0</v>
      </c>
      <c r="AA19" s="295">
        <f>SUM('คปร-สพฐ 8 (สนง)'!$N120,'คปร-สพฐ 8 (สนง)'!$N73)</f>
        <v>0</v>
      </c>
      <c r="AB19" s="305"/>
      <c r="AC19" s="305"/>
    </row>
    <row r="20" spans="1:29" s="120" customFormat="1" ht="21">
      <c r="A20" s="225">
        <v>14</v>
      </c>
      <c r="B20" s="221" t="s">
        <v>610</v>
      </c>
      <c r="C20" s="295">
        <f t="shared" si="0"/>
        <v>4</v>
      </c>
      <c r="D20" s="295">
        <f t="shared" si="1"/>
        <v>0</v>
      </c>
      <c r="E20" s="295">
        <f t="shared" si="2"/>
        <v>4</v>
      </c>
      <c r="F20" s="305"/>
      <c r="G20" s="305"/>
      <c r="H20" s="305"/>
      <c r="I20" s="305"/>
      <c r="J20" s="305"/>
      <c r="K20" s="305"/>
      <c r="L20" s="305"/>
      <c r="M20" s="305"/>
      <c r="N20" s="305"/>
      <c r="O20" s="305"/>
      <c r="P20" s="305"/>
      <c r="Q20" s="305"/>
      <c r="R20" s="305"/>
      <c r="S20" s="305"/>
      <c r="T20" s="305"/>
      <c r="U20" s="305"/>
      <c r="V20" s="295">
        <f>SUM('คปร-สพฐ 8 (สนง)'!$I121,'คปร-สพฐ 8 (สนง)'!$I74)</f>
        <v>0</v>
      </c>
      <c r="W20" s="295">
        <f>SUM('คปร-สพฐ 8 (สนง)'!$N121,'คปร-สพฐ 8 (สนง)'!$N74)</f>
        <v>0</v>
      </c>
      <c r="X20" s="295">
        <f>SUM('คปร-สพฐ 8 (สนง)'!$I122,'คปร-สพฐ 8 (สนง)'!$I75)</f>
        <v>0</v>
      </c>
      <c r="Y20" s="295">
        <f>SUM('คปร-สพฐ 8 (สนง)'!$N122,'คปร-สพฐ 8 (สนง)'!$N75)</f>
        <v>2</v>
      </c>
      <c r="Z20" s="295">
        <f>SUM('คปร-สพฐ 8 (สนง)'!$I123,'คปร-สพฐ 8 (สนง)'!$I76)</f>
        <v>0</v>
      </c>
      <c r="AA20" s="295">
        <f>SUM('คปร-สพฐ 8 (สนง)'!$N123,'คปร-สพฐ 8 (สนง)'!$N76)</f>
        <v>2</v>
      </c>
      <c r="AB20" s="295">
        <f>SUM('คปร-สพฐ 8 (สนง)'!$I77)</f>
        <v>0</v>
      </c>
      <c r="AC20" s="295">
        <f>SUM('คปร-สพฐ 8 (สนง)'!$N77)</f>
        <v>0</v>
      </c>
    </row>
    <row r="21" spans="1:29" s="120" customFormat="1" ht="21">
      <c r="A21" s="225">
        <v>15</v>
      </c>
      <c r="B21" s="221" t="s">
        <v>611</v>
      </c>
      <c r="C21" s="295">
        <f t="shared" si="0"/>
        <v>1</v>
      </c>
      <c r="D21" s="295">
        <f t="shared" si="1"/>
        <v>1</v>
      </c>
      <c r="E21" s="295">
        <f t="shared" si="2"/>
        <v>0</v>
      </c>
      <c r="F21" s="305"/>
      <c r="G21" s="305"/>
      <c r="H21" s="305"/>
      <c r="I21" s="305"/>
      <c r="J21" s="305"/>
      <c r="K21" s="305"/>
      <c r="L21" s="305"/>
      <c r="M21" s="305"/>
      <c r="N21" s="305"/>
      <c r="O21" s="305"/>
      <c r="P21" s="305"/>
      <c r="Q21" s="305"/>
      <c r="R21" s="305"/>
      <c r="S21" s="305"/>
      <c r="T21" s="305"/>
      <c r="U21" s="305"/>
      <c r="V21" s="295">
        <f>SUM('คปร-สพฐ 8 (สนง)'!$I124,'คปร-สพฐ 8 (สนง)'!$I78)</f>
        <v>1</v>
      </c>
      <c r="W21" s="295">
        <f>SUM('คปร-สพฐ 8 (สนง)'!$N124,'คปร-สพฐ 8 (สนง)'!$N78)</f>
        <v>0</v>
      </c>
      <c r="X21" s="295">
        <f>SUM('คปร-สพฐ 8 (สนง)'!$I125,'คปร-สพฐ 8 (สนง)'!$I79)</f>
        <v>0</v>
      </c>
      <c r="Y21" s="295">
        <f>SUM('คปร-สพฐ 8 (สนง)'!$N125,'คปร-สพฐ 8 (สนง)'!$N79)</f>
        <v>0</v>
      </c>
      <c r="Z21" s="295">
        <f>SUM('คปร-สพฐ 8 (สนง)'!$I126,'คปร-สพฐ 8 (สนง)'!$I80)</f>
        <v>0</v>
      </c>
      <c r="AA21" s="295">
        <f>SUM('คปร-สพฐ 8 (สนง)'!$N126,'คปร-สพฐ 8 (สนง)'!$N80)</f>
        <v>0</v>
      </c>
      <c r="AB21" s="305"/>
      <c r="AC21" s="305"/>
    </row>
    <row r="22" spans="1:29" s="120" customFormat="1" ht="21">
      <c r="A22" s="225">
        <v>16</v>
      </c>
      <c r="B22" s="221" t="s">
        <v>612</v>
      </c>
      <c r="C22" s="295">
        <f t="shared" si="0"/>
        <v>2</v>
      </c>
      <c r="D22" s="295">
        <f t="shared" si="1"/>
        <v>2</v>
      </c>
      <c r="E22" s="295">
        <f t="shared" si="2"/>
        <v>0</v>
      </c>
      <c r="F22" s="305"/>
      <c r="G22" s="305"/>
      <c r="H22" s="305"/>
      <c r="I22" s="305"/>
      <c r="J22" s="305"/>
      <c r="K22" s="305"/>
      <c r="L22" s="305"/>
      <c r="M22" s="305"/>
      <c r="N22" s="305"/>
      <c r="O22" s="305"/>
      <c r="P22" s="305"/>
      <c r="Q22" s="305"/>
      <c r="R22" s="305"/>
      <c r="S22" s="305"/>
      <c r="T22" s="305"/>
      <c r="U22" s="305"/>
      <c r="V22" s="295">
        <f>SUM('คปร-สพฐ 8 (สนง)'!$I127,'คปร-สพฐ 8 (สนง)'!$I81)</f>
        <v>0</v>
      </c>
      <c r="W22" s="295">
        <f>SUM('คปร-สพฐ 8 (สนง)'!$N127,'คปร-สพฐ 8 (สนง)'!$N81)</f>
        <v>0</v>
      </c>
      <c r="X22" s="295">
        <f>SUM('คปร-สพฐ 8 (สนง)'!$I128,'คปร-สพฐ 8 (สนง)'!$I82)</f>
        <v>1</v>
      </c>
      <c r="Y22" s="295">
        <f>SUM('คปร-สพฐ 8 (สนง)'!$N128,'คปร-สพฐ 8 (สนง)'!$N82)</f>
        <v>0</v>
      </c>
      <c r="Z22" s="295">
        <f>SUM('คปร-สพฐ 8 (สนง)'!$I129,'คปร-สพฐ 8 (สนง)'!$I83)</f>
        <v>1</v>
      </c>
      <c r="AA22" s="295">
        <f>SUM('คปร-สพฐ 8 (สนง)'!$N129,'คปร-สพฐ 8 (สนง)'!$N83)</f>
        <v>0</v>
      </c>
      <c r="AB22" s="295">
        <f>SUM('คปร-สพฐ 8 (สนง)'!$I84)</f>
        <v>0</v>
      </c>
      <c r="AC22" s="295">
        <f>SUM('คปร-สพฐ 8 (สนง)'!$N84)</f>
        <v>0</v>
      </c>
    </row>
    <row r="23" spans="1:29" s="120" customFormat="1" ht="21">
      <c r="A23" s="225">
        <v>17</v>
      </c>
      <c r="B23" s="221" t="s">
        <v>613</v>
      </c>
      <c r="C23" s="295">
        <f t="shared" si="0"/>
        <v>1</v>
      </c>
      <c r="D23" s="295">
        <f t="shared" si="1"/>
        <v>0</v>
      </c>
      <c r="E23" s="295">
        <f t="shared" si="2"/>
        <v>1</v>
      </c>
      <c r="F23" s="305"/>
      <c r="G23" s="305"/>
      <c r="H23" s="305"/>
      <c r="I23" s="305"/>
      <c r="J23" s="305"/>
      <c r="K23" s="305"/>
      <c r="L23" s="305"/>
      <c r="M23" s="305"/>
      <c r="N23" s="305"/>
      <c r="O23" s="305"/>
      <c r="P23" s="295">
        <f>SUM('คปร-สพฐ 8 (สนง)'!$I130,'คปร-สพฐ 8 (สนง)'!$I85)</f>
        <v>0</v>
      </c>
      <c r="Q23" s="295">
        <f>SUM('คปร-สพฐ 8 (สนง)'!$N130,'คปร-สพฐ 8 (สนง)'!$N85)</f>
        <v>1</v>
      </c>
      <c r="R23" s="295">
        <f>SUM('คปร-สพฐ 8 (สนง)'!$I131,'คปร-สพฐ 8 (สนง)'!$I86)</f>
        <v>0</v>
      </c>
      <c r="S23" s="295">
        <f>SUM('คปร-สพฐ 8 (สนง)'!$N131,'คปร-สพฐ 8 (สนง)'!$N86)</f>
        <v>0</v>
      </c>
      <c r="T23" s="295">
        <f>SUM('คปร-สพฐ 8 (สนง)'!$I132,'คปร-สพฐ 8 (สนง)'!$I87)</f>
        <v>0</v>
      </c>
      <c r="U23" s="295">
        <f>SUM('คปร-สพฐ 8 (สนง)'!$N132,'คปร-สพฐ 8 (สนง)'!$N87)</f>
        <v>0</v>
      </c>
      <c r="V23" s="305"/>
      <c r="W23" s="305"/>
      <c r="X23" s="305"/>
      <c r="Y23" s="305"/>
      <c r="Z23" s="305"/>
      <c r="AA23" s="305"/>
      <c r="AB23" s="305"/>
      <c r="AC23" s="305"/>
    </row>
    <row r="24" spans="1:29" s="120" customFormat="1" ht="21">
      <c r="A24" s="225">
        <v>18</v>
      </c>
      <c r="B24" s="221" t="s">
        <v>617</v>
      </c>
      <c r="C24" s="295">
        <f t="shared" si="0"/>
        <v>2</v>
      </c>
      <c r="D24" s="295">
        <f t="shared" si="1"/>
        <v>0</v>
      </c>
      <c r="E24" s="295">
        <f t="shared" si="2"/>
        <v>2</v>
      </c>
      <c r="F24" s="305"/>
      <c r="G24" s="305"/>
      <c r="H24" s="305"/>
      <c r="I24" s="305"/>
      <c r="J24" s="305"/>
      <c r="K24" s="305"/>
      <c r="L24" s="305"/>
      <c r="M24" s="305"/>
      <c r="N24" s="305"/>
      <c r="O24" s="305"/>
      <c r="P24" s="295">
        <f>SUM('คปร-สพฐ 8 (สนง)'!$I133,'คปร-สพฐ 8 (สนง)'!$I88,'คปร-สพฐ 8 (สนง)'!I143)</f>
        <v>0</v>
      </c>
      <c r="Q24" s="295">
        <f>SUM('คปร-สพฐ 8 (สนง)'!$N133,'คปร-สพฐ 8 (สนง)'!$N88,'คปร-สพฐ 8 (สนง)'!N143)</f>
        <v>0</v>
      </c>
      <c r="R24" s="295">
        <f>SUM('คปร-สพฐ 8 (สนง)'!$I134,'คปร-สพฐ 8 (สนง)'!$I89,'คปร-สพฐ 8 (สนง)'!I144)</f>
        <v>0</v>
      </c>
      <c r="S24" s="295">
        <f>SUM('คปร-สพฐ 8 (สนง)'!$N134,'คปร-สพฐ 8 (สนง)'!$N89,'คปร-สพฐ 8 (สนง)'!N144)</f>
        <v>2</v>
      </c>
      <c r="T24" s="295">
        <f>SUM('คปร-สพฐ 8 (สนง)'!$I135,'คปร-สพฐ 8 (สนง)'!$I90)</f>
        <v>0</v>
      </c>
      <c r="U24" s="295">
        <f>SUM('คปร-สพฐ 8 (สนง)'!$N135,'คปร-สพฐ 8 (สนง)'!$N90)</f>
        <v>0</v>
      </c>
      <c r="V24" s="305"/>
      <c r="W24" s="305"/>
      <c r="X24" s="305"/>
      <c r="Y24" s="305"/>
      <c r="Z24" s="305"/>
      <c r="AA24" s="305"/>
      <c r="AB24" s="305"/>
      <c r="AC24" s="305"/>
    </row>
    <row r="25" spans="1:29" s="120" customFormat="1" ht="21">
      <c r="A25" s="225">
        <v>19</v>
      </c>
      <c r="B25" s="221" t="s">
        <v>618</v>
      </c>
      <c r="C25" s="295">
        <f t="shared" si="0"/>
        <v>2</v>
      </c>
      <c r="D25" s="295">
        <f t="shared" si="1"/>
        <v>0</v>
      </c>
      <c r="E25" s="295">
        <f t="shared" si="2"/>
        <v>2</v>
      </c>
      <c r="F25" s="305"/>
      <c r="G25" s="305"/>
      <c r="H25" s="305"/>
      <c r="I25" s="305"/>
      <c r="J25" s="305"/>
      <c r="K25" s="305"/>
      <c r="L25" s="305"/>
      <c r="M25" s="305"/>
      <c r="N25" s="305"/>
      <c r="O25" s="305"/>
      <c r="P25" s="295">
        <f>SUM('คปร-สพฐ 8 (สนง)'!$I136,'คปร-สพฐ 8 (สนง)'!$I87,'คปร-สพฐ 8 (สนง)'!I145)</f>
        <v>0</v>
      </c>
      <c r="Q25" s="295">
        <f>SUM('คปร-สพฐ 8 (สนง)'!$N136,'คปร-สพฐ 8 (สนง)'!$N87,'คปร-สพฐ 8 (สนง)'!N145)</f>
        <v>0</v>
      </c>
      <c r="R25" s="295">
        <f>SUM('คปร-สพฐ 8 (สนง)'!$I137,'คปร-สพฐ 8 (สนง)'!$I88,'คปร-สพฐ 8 (สนง)'!I146)</f>
        <v>0</v>
      </c>
      <c r="S25" s="295">
        <f>SUM('คปร-สพฐ 8 (สนง)'!$N137,'คปร-สพฐ 8 (สนง)'!$N88,'คปร-สพฐ 8 (สนง)'!N146)</f>
        <v>0</v>
      </c>
      <c r="T25" s="295">
        <f>SUM('คปร-สพฐ 8 (สนง)'!$I138,'คปร-สพฐ 8 (สนง)'!$I89)</f>
        <v>0</v>
      </c>
      <c r="U25" s="295">
        <f>SUM('คปร-สพฐ 8 (สนง)'!$N138,'คปร-สพฐ 8 (สนง)'!$N89)</f>
        <v>2</v>
      </c>
      <c r="V25" s="305"/>
      <c r="W25" s="305"/>
      <c r="X25" s="305"/>
      <c r="Y25" s="305"/>
      <c r="Z25" s="305"/>
      <c r="AA25" s="305"/>
      <c r="AB25" s="305"/>
      <c r="AC25" s="305"/>
    </row>
    <row r="26" spans="1:29" s="120" customFormat="1" ht="21">
      <c r="A26" s="226">
        <v>20</v>
      </c>
      <c r="B26" s="222" t="s">
        <v>630</v>
      </c>
      <c r="C26" s="296">
        <f t="shared" si="0"/>
        <v>0</v>
      </c>
      <c r="D26" s="296">
        <f t="shared" si="1"/>
        <v>0</v>
      </c>
      <c r="E26" s="296">
        <f t="shared" si="2"/>
        <v>0</v>
      </c>
      <c r="F26" s="306"/>
      <c r="G26" s="306"/>
      <c r="H26" s="306"/>
      <c r="I26" s="306"/>
      <c r="J26" s="306"/>
      <c r="K26" s="306"/>
      <c r="L26" s="306"/>
      <c r="M26" s="306"/>
      <c r="N26" s="306"/>
      <c r="O26" s="306"/>
      <c r="P26" s="296"/>
      <c r="Q26" s="296"/>
      <c r="R26" s="296"/>
      <c r="S26" s="296"/>
      <c r="T26" s="296"/>
      <c r="U26" s="296"/>
      <c r="V26" s="306"/>
      <c r="W26" s="306"/>
      <c r="X26" s="306"/>
      <c r="Y26" s="306"/>
      <c r="Z26" s="306"/>
      <c r="AA26" s="306"/>
      <c r="AB26" s="306"/>
      <c r="AC26" s="306"/>
    </row>
    <row r="27" spans="1:29" s="120" customFormat="1" ht="21">
      <c r="A27" s="121"/>
      <c r="B27" s="121" t="s">
        <v>555</v>
      </c>
      <c r="C27" s="294">
        <f>SUM(C7:C26)</f>
        <v>44</v>
      </c>
      <c r="D27" s="294">
        <f t="shared" ref="D27:AC27" si="3">SUM(D7:D26)</f>
        <v>4</v>
      </c>
      <c r="E27" s="294">
        <f t="shared" si="3"/>
        <v>40</v>
      </c>
      <c r="F27" s="294">
        <f t="shared" si="3"/>
        <v>0</v>
      </c>
      <c r="G27" s="294">
        <f t="shared" si="3"/>
        <v>0</v>
      </c>
      <c r="H27" s="294">
        <f t="shared" si="3"/>
        <v>0</v>
      </c>
      <c r="I27" s="294">
        <f t="shared" si="3"/>
        <v>0</v>
      </c>
      <c r="J27" s="294">
        <f t="shared" si="3"/>
        <v>0</v>
      </c>
      <c r="K27" s="294">
        <f t="shared" si="3"/>
        <v>0</v>
      </c>
      <c r="L27" s="294">
        <f t="shared" si="3"/>
        <v>0</v>
      </c>
      <c r="M27" s="294">
        <f t="shared" si="3"/>
        <v>0</v>
      </c>
      <c r="N27" s="294">
        <f t="shared" si="3"/>
        <v>0</v>
      </c>
      <c r="O27" s="294">
        <f t="shared" si="3"/>
        <v>0</v>
      </c>
      <c r="P27" s="294">
        <f t="shared" si="3"/>
        <v>0</v>
      </c>
      <c r="Q27" s="294">
        <f t="shared" si="3"/>
        <v>1</v>
      </c>
      <c r="R27" s="294">
        <f t="shared" si="3"/>
        <v>0</v>
      </c>
      <c r="S27" s="294">
        <f t="shared" si="3"/>
        <v>2</v>
      </c>
      <c r="T27" s="294">
        <f t="shared" si="3"/>
        <v>0</v>
      </c>
      <c r="U27" s="294">
        <f t="shared" si="3"/>
        <v>2</v>
      </c>
      <c r="V27" s="294">
        <f t="shared" si="3"/>
        <v>1</v>
      </c>
      <c r="W27" s="294">
        <f t="shared" si="3"/>
        <v>2</v>
      </c>
      <c r="X27" s="294">
        <f t="shared" si="3"/>
        <v>1</v>
      </c>
      <c r="Y27" s="294">
        <f t="shared" si="3"/>
        <v>22</v>
      </c>
      <c r="Z27" s="294">
        <f t="shared" si="3"/>
        <v>2</v>
      </c>
      <c r="AA27" s="294">
        <f t="shared" si="3"/>
        <v>11</v>
      </c>
      <c r="AB27" s="294">
        <f t="shared" si="3"/>
        <v>0</v>
      </c>
      <c r="AC27" s="294">
        <f t="shared" si="3"/>
        <v>0</v>
      </c>
    </row>
    <row r="28" spans="1:29" s="120" customFormat="1" ht="21">
      <c r="B28" s="129"/>
      <c r="C28" s="214"/>
      <c r="D28" s="214"/>
      <c r="E28" s="214"/>
      <c r="F28" s="214"/>
      <c r="G28" s="214"/>
      <c r="H28" s="214"/>
      <c r="I28" s="214"/>
      <c r="J28" s="214"/>
      <c r="K28" s="214"/>
      <c r="L28" s="214"/>
      <c r="M28" s="214"/>
      <c r="N28" s="214"/>
      <c r="O28" s="214"/>
      <c r="P28" s="214"/>
      <c r="Q28" s="214"/>
      <c r="R28" s="214"/>
      <c r="S28" s="214"/>
      <c r="T28" s="214"/>
      <c r="U28" s="214"/>
      <c r="V28" s="214"/>
      <c r="W28" s="214"/>
      <c r="X28" s="214"/>
      <c r="Y28" s="214"/>
      <c r="Z28" s="214"/>
      <c r="AA28" s="214"/>
      <c r="AB28" s="214"/>
      <c r="AC28" s="214"/>
    </row>
    <row r="29" spans="1:29" s="120" customFormat="1" ht="21">
      <c r="B29" s="129"/>
      <c r="C29" s="214"/>
      <c r="D29" s="214"/>
      <c r="E29" s="214"/>
      <c r="F29" s="214"/>
      <c r="G29" s="214"/>
      <c r="H29" s="214"/>
      <c r="I29" s="214"/>
      <c r="J29" s="214"/>
      <c r="K29" s="214"/>
      <c r="L29" s="214"/>
      <c r="M29" s="214"/>
      <c r="N29" s="214"/>
      <c r="O29" s="214"/>
      <c r="P29" s="214"/>
      <c r="Q29" s="214"/>
      <c r="R29" s="214"/>
      <c r="S29" s="214"/>
      <c r="T29" s="214"/>
      <c r="U29" s="214"/>
      <c r="V29" s="214"/>
      <c r="W29" s="214"/>
      <c r="X29" s="214"/>
      <c r="Y29" s="214"/>
      <c r="Z29" s="214"/>
      <c r="AA29" s="214"/>
      <c r="AB29" s="214"/>
      <c r="AC29" s="214"/>
    </row>
    <row r="30" spans="1:29" s="120" customFormat="1" ht="21">
      <c r="B30" s="129"/>
      <c r="C30" s="214"/>
      <c r="D30" s="214"/>
      <c r="E30" s="214"/>
      <c r="F30" s="214"/>
      <c r="G30" s="214"/>
      <c r="H30" s="214"/>
      <c r="I30" s="214"/>
      <c r="J30" s="214"/>
      <c r="K30" s="214"/>
      <c r="L30" s="214"/>
      <c r="M30" s="214"/>
      <c r="N30" s="214"/>
      <c r="O30" s="214"/>
      <c r="P30" s="214"/>
      <c r="Q30" s="214"/>
      <c r="R30" s="214"/>
      <c r="S30" s="214"/>
      <c r="T30" s="214"/>
      <c r="U30" s="214"/>
      <c r="V30" s="214"/>
      <c r="W30" s="214"/>
      <c r="X30" s="214"/>
      <c r="Y30" s="214"/>
      <c r="Z30" s="214"/>
      <c r="AA30" s="214"/>
      <c r="AB30" s="214"/>
      <c r="AC30" s="214"/>
    </row>
    <row r="31" spans="1:29" s="120" customFormat="1" ht="21">
      <c r="B31" s="129"/>
      <c r="C31" s="214"/>
      <c r="D31" s="214"/>
      <c r="E31" s="214"/>
      <c r="F31" s="214"/>
      <c r="G31" s="214"/>
      <c r="H31" s="214"/>
      <c r="I31" s="214"/>
      <c r="J31" s="214"/>
      <c r="K31" s="214"/>
      <c r="L31" s="214"/>
      <c r="M31" s="214"/>
      <c r="N31" s="214"/>
      <c r="O31" s="214"/>
      <c r="P31" s="214"/>
      <c r="Q31" s="214"/>
      <c r="R31" s="214"/>
      <c r="S31" s="214"/>
      <c r="T31" s="214"/>
      <c r="U31" s="214"/>
      <c r="V31" s="214"/>
      <c r="W31" s="214"/>
      <c r="X31" s="214"/>
      <c r="Y31" s="214"/>
      <c r="Z31" s="214"/>
      <c r="AA31" s="214"/>
      <c r="AB31" s="214"/>
      <c r="AC31" s="214"/>
    </row>
    <row r="32" spans="1:29" s="120" customFormat="1" ht="21"/>
    <row r="33" spans="2:31" s="120" customFormat="1" ht="21">
      <c r="B33" s="127" t="s">
        <v>558</v>
      </c>
      <c r="C33" s="127" t="s">
        <v>555</v>
      </c>
      <c r="D33" s="316" t="s">
        <v>559</v>
      </c>
      <c r="E33" s="316"/>
      <c r="F33" s="316" t="s">
        <v>560</v>
      </c>
      <c r="G33" s="316"/>
    </row>
    <row r="34" spans="2:31" s="120" customFormat="1" ht="21">
      <c r="B34" s="122" t="s">
        <v>561</v>
      </c>
      <c r="C34" s="307">
        <f>SUM(D34:G34)</f>
        <v>1</v>
      </c>
      <c r="D34" s="317">
        <f>'คปร-สพฐ 8 (สนง)'!E148</f>
        <v>0</v>
      </c>
      <c r="E34" s="317"/>
      <c r="F34" s="317">
        <f>'คปร-สพฐ 8 (สนง)'!J148</f>
        <v>1</v>
      </c>
      <c r="G34" s="317"/>
    </row>
    <row r="35" spans="2:31" s="120" customFormat="1" ht="21">
      <c r="B35" s="123" t="s">
        <v>562</v>
      </c>
      <c r="C35" s="308">
        <f>SUM(D35:G35)</f>
        <v>26</v>
      </c>
      <c r="D35" s="318">
        <f>'คปร-สพฐ 8 (สนง)'!F148</f>
        <v>6</v>
      </c>
      <c r="E35" s="318"/>
      <c r="F35" s="318">
        <f>'คปร-สพฐ 8 (สนง)'!K148</f>
        <v>20</v>
      </c>
      <c r="G35" s="318"/>
    </row>
    <row r="36" spans="2:31" s="120" customFormat="1" ht="21">
      <c r="B36" s="123" t="s">
        <v>563</v>
      </c>
      <c r="C36" s="308">
        <f t="shared" ref="C36:C37" si="4">SUM(D36:G36)</f>
        <v>31</v>
      </c>
      <c r="D36" s="318">
        <f>'คปร-สพฐ 8 (สนง)'!G148</f>
        <v>5</v>
      </c>
      <c r="E36" s="318"/>
      <c r="F36" s="318">
        <f>'คปร-สพฐ 8 (สนง)'!L148</f>
        <v>26</v>
      </c>
      <c r="G36" s="318"/>
    </row>
    <row r="37" spans="2:31" s="120" customFormat="1" ht="21">
      <c r="B37" s="124" t="s">
        <v>564</v>
      </c>
      <c r="C37" s="309">
        <f t="shared" si="4"/>
        <v>1</v>
      </c>
      <c r="D37" s="319">
        <f>'คปร-สพฐ 8 (สนง)'!H148</f>
        <v>0</v>
      </c>
      <c r="E37" s="319"/>
      <c r="F37" s="319">
        <f>'คปร-สพฐ 8 (สนง)'!M148</f>
        <v>1</v>
      </c>
      <c r="G37" s="319"/>
    </row>
    <row r="38" spans="2:31" s="120" customFormat="1" ht="21.75" thickBot="1">
      <c r="B38" s="125" t="s">
        <v>555</v>
      </c>
      <c r="C38" s="310">
        <f>SUM(C34:C37)</f>
        <v>59</v>
      </c>
      <c r="D38" s="320">
        <f>SUM(D34:E37)</f>
        <v>11</v>
      </c>
      <c r="E38" s="321"/>
      <c r="F38" s="320">
        <f>SUM(F34:G37)</f>
        <v>48</v>
      </c>
      <c r="G38" s="321"/>
    </row>
    <row r="39" spans="2:31" ht="20.25" thickTop="1"/>
    <row r="40" spans="2:31" ht="21">
      <c r="B40" s="227" t="s">
        <v>565</v>
      </c>
      <c r="C40" s="227"/>
      <c r="D40" s="227"/>
      <c r="E40" s="227"/>
      <c r="F40" s="227"/>
      <c r="G40" s="227"/>
      <c r="H40" s="227"/>
      <c r="I40" s="227"/>
      <c r="J40" s="227"/>
      <c r="K40" s="227"/>
      <c r="L40" s="227"/>
      <c r="M40" s="227"/>
      <c r="N40" s="227"/>
      <c r="O40" s="227"/>
      <c r="P40" s="227"/>
      <c r="Q40" s="227"/>
      <c r="R40" s="227"/>
      <c r="S40" s="227"/>
      <c r="T40" s="227"/>
      <c r="U40" s="227"/>
      <c r="V40" s="227"/>
      <c r="W40" s="227"/>
      <c r="X40" s="227"/>
      <c r="Y40" s="227"/>
      <c r="Z40" s="227"/>
      <c r="AA40" s="227"/>
      <c r="AB40" s="227"/>
      <c r="AC40" s="227"/>
      <c r="AD40" s="227"/>
      <c r="AE40" s="227"/>
    </row>
  </sheetData>
  <mergeCells count="26">
    <mergeCell ref="D36:E36"/>
    <mergeCell ref="F36:G36"/>
    <mergeCell ref="D37:E37"/>
    <mergeCell ref="F37:G37"/>
    <mergeCell ref="D38:E38"/>
    <mergeCell ref="F38:G38"/>
    <mergeCell ref="D33:E33"/>
    <mergeCell ref="F33:G33"/>
    <mergeCell ref="D34:E34"/>
    <mergeCell ref="F34:G34"/>
    <mergeCell ref="D35:E35"/>
    <mergeCell ref="F35:G35"/>
    <mergeCell ref="V5:W5"/>
    <mergeCell ref="X5:Y5"/>
    <mergeCell ref="Z5:AA5"/>
    <mergeCell ref="AB5:AC5"/>
    <mergeCell ref="B4:B6"/>
    <mergeCell ref="C4:E5"/>
    <mergeCell ref="P5:Q5"/>
    <mergeCell ref="R5:S5"/>
    <mergeCell ref="T5:U5"/>
    <mergeCell ref="F5:G5"/>
    <mergeCell ref="H5:I5"/>
    <mergeCell ref="J5:K5"/>
    <mergeCell ref="L5:M5"/>
    <mergeCell ref="N5:O5"/>
  </mergeCells>
  <printOptions horizontalCentered="1"/>
  <pageMargins left="0.70866141732283472" right="0.70866141732283472" top="0.74803149606299213" bottom="0.39370078740157483" header="0.31496062992125984" footer="0.31496062992125984"/>
  <pageSetup paperSize="9" scale="9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O228"/>
  <sheetViews>
    <sheetView workbookViewId="0">
      <selection activeCell="O7" sqref="O7"/>
    </sheetView>
  </sheetViews>
  <sheetFormatPr defaultRowHeight="21.75"/>
  <cols>
    <col min="1" max="1" width="29.7109375" bestFit="1" customWidth="1"/>
    <col min="12" max="12" width="14.28515625" bestFit="1" customWidth="1"/>
    <col min="13" max="13" width="18.42578125" customWidth="1"/>
  </cols>
  <sheetData>
    <row r="1" spans="1:15">
      <c r="A1" s="99" t="s">
        <v>291</v>
      </c>
      <c r="B1" s="99" t="s">
        <v>292</v>
      </c>
      <c r="C1" t="s">
        <v>285</v>
      </c>
      <c r="D1" t="s">
        <v>286</v>
      </c>
      <c r="E1" t="s">
        <v>287</v>
      </c>
      <c r="F1" t="s">
        <v>288</v>
      </c>
      <c r="G1" t="s">
        <v>1</v>
      </c>
      <c r="H1" s="99" t="s">
        <v>5</v>
      </c>
      <c r="J1" s="99" t="s">
        <v>568</v>
      </c>
      <c r="K1" s="99" t="s">
        <v>2</v>
      </c>
      <c r="L1" s="99" t="s">
        <v>580</v>
      </c>
      <c r="M1" s="99" t="s">
        <v>533</v>
      </c>
      <c r="N1" s="99" t="s">
        <v>651</v>
      </c>
      <c r="O1" s="99" t="s">
        <v>6</v>
      </c>
    </row>
    <row r="2" spans="1:15">
      <c r="A2" s="99" t="s">
        <v>635</v>
      </c>
      <c r="B2" t="s">
        <v>289</v>
      </c>
      <c r="C2" t="s">
        <v>289</v>
      </c>
      <c r="D2" t="s">
        <v>289</v>
      </c>
      <c r="E2" t="s">
        <v>289</v>
      </c>
      <c r="F2" t="s">
        <v>289</v>
      </c>
      <c r="G2" t="s">
        <v>289</v>
      </c>
      <c r="H2" s="99" t="s">
        <v>529</v>
      </c>
      <c r="I2" s="99" t="s">
        <v>282</v>
      </c>
      <c r="J2" s="99" t="s">
        <v>644</v>
      </c>
      <c r="K2" s="99" t="s">
        <v>599</v>
      </c>
      <c r="L2" s="99" t="s">
        <v>602</v>
      </c>
      <c r="M2" t="s">
        <v>43</v>
      </c>
      <c r="N2" s="99" t="s">
        <v>599</v>
      </c>
      <c r="O2" s="99" t="s">
        <v>44</v>
      </c>
    </row>
    <row r="3" spans="1:15">
      <c r="A3" t="s">
        <v>100</v>
      </c>
      <c r="B3">
        <v>1</v>
      </c>
      <c r="C3">
        <v>3</v>
      </c>
      <c r="D3">
        <v>9</v>
      </c>
      <c r="E3">
        <v>24</v>
      </c>
      <c r="F3">
        <v>69</v>
      </c>
      <c r="G3">
        <v>1</v>
      </c>
      <c r="H3" t="s">
        <v>372</v>
      </c>
      <c r="J3" s="99" t="s">
        <v>46</v>
      </c>
      <c r="K3" s="99" t="s">
        <v>3</v>
      </c>
      <c r="L3" s="99" t="s">
        <v>46</v>
      </c>
      <c r="M3" t="s">
        <v>628</v>
      </c>
      <c r="N3" s="99" t="s">
        <v>3</v>
      </c>
      <c r="O3" s="99" t="s">
        <v>45</v>
      </c>
    </row>
    <row r="4" spans="1:15">
      <c r="A4" t="s">
        <v>101</v>
      </c>
      <c r="B4">
        <v>1</v>
      </c>
      <c r="C4">
        <v>3</v>
      </c>
      <c r="D4">
        <v>10</v>
      </c>
      <c r="E4">
        <v>18</v>
      </c>
      <c r="F4">
        <v>58</v>
      </c>
      <c r="G4">
        <v>2</v>
      </c>
      <c r="H4" t="s">
        <v>371</v>
      </c>
      <c r="J4" s="99" t="s">
        <v>51</v>
      </c>
      <c r="K4" s="99" t="s">
        <v>7</v>
      </c>
      <c r="L4" s="99" t="s">
        <v>51</v>
      </c>
      <c r="M4" t="s">
        <v>629</v>
      </c>
      <c r="N4" s="99" t="s">
        <v>7</v>
      </c>
    </row>
    <row r="5" spans="1:15">
      <c r="A5" t="s">
        <v>102</v>
      </c>
      <c r="B5">
        <v>1</v>
      </c>
      <c r="C5">
        <v>3</v>
      </c>
      <c r="D5">
        <v>9</v>
      </c>
      <c r="E5">
        <v>21</v>
      </c>
      <c r="F5">
        <v>62</v>
      </c>
      <c r="G5">
        <v>3</v>
      </c>
      <c r="H5" t="s">
        <v>303</v>
      </c>
      <c r="J5" s="99" t="s">
        <v>603</v>
      </c>
      <c r="K5" s="99" t="s">
        <v>9</v>
      </c>
      <c r="L5" s="99" t="s">
        <v>614</v>
      </c>
      <c r="M5" t="s">
        <v>626</v>
      </c>
      <c r="N5" s="99" t="s">
        <v>9</v>
      </c>
    </row>
    <row r="6" spans="1:15">
      <c r="A6" t="s">
        <v>103</v>
      </c>
      <c r="B6">
        <v>1</v>
      </c>
      <c r="C6">
        <v>3</v>
      </c>
      <c r="D6">
        <v>10</v>
      </c>
      <c r="E6">
        <v>19</v>
      </c>
      <c r="F6">
        <v>59</v>
      </c>
      <c r="G6">
        <v>4</v>
      </c>
      <c r="H6" t="s">
        <v>304</v>
      </c>
      <c r="J6" s="99" t="s">
        <v>645</v>
      </c>
      <c r="K6" s="99" t="s">
        <v>590</v>
      </c>
      <c r="L6" s="99" t="s">
        <v>615</v>
      </c>
      <c r="M6" t="s">
        <v>48</v>
      </c>
      <c r="N6" s="99" t="s">
        <v>590</v>
      </c>
    </row>
    <row r="7" spans="1:15">
      <c r="A7" t="s">
        <v>104</v>
      </c>
      <c r="B7">
        <v>1</v>
      </c>
      <c r="C7">
        <v>3</v>
      </c>
      <c r="D7">
        <v>10</v>
      </c>
      <c r="E7">
        <v>19</v>
      </c>
      <c r="F7">
        <v>61</v>
      </c>
      <c r="G7">
        <v>5</v>
      </c>
      <c r="H7" t="s">
        <v>305</v>
      </c>
      <c r="L7" s="99" t="s">
        <v>616</v>
      </c>
      <c r="M7" t="s">
        <v>49</v>
      </c>
      <c r="N7" s="99" t="s">
        <v>602</v>
      </c>
    </row>
    <row r="8" spans="1:15">
      <c r="A8" t="s">
        <v>105</v>
      </c>
      <c r="B8">
        <v>1</v>
      </c>
      <c r="C8">
        <v>3</v>
      </c>
      <c r="D8">
        <v>9</v>
      </c>
      <c r="E8">
        <v>19</v>
      </c>
      <c r="F8">
        <v>58</v>
      </c>
      <c r="G8">
        <v>6</v>
      </c>
      <c r="H8" t="s">
        <v>306</v>
      </c>
      <c r="L8" s="99"/>
      <c r="M8" t="s">
        <v>300</v>
      </c>
      <c r="N8" s="99" t="s">
        <v>46</v>
      </c>
    </row>
    <row r="9" spans="1:15">
      <c r="A9" t="s">
        <v>106</v>
      </c>
      <c r="B9">
        <v>1</v>
      </c>
      <c r="C9">
        <v>3</v>
      </c>
      <c r="D9">
        <v>10</v>
      </c>
      <c r="E9">
        <v>22</v>
      </c>
      <c r="F9">
        <v>68</v>
      </c>
      <c r="G9">
        <v>7</v>
      </c>
      <c r="H9" t="s">
        <v>307</v>
      </c>
      <c r="M9" t="s">
        <v>604</v>
      </c>
      <c r="N9" s="99" t="s">
        <v>51</v>
      </c>
    </row>
    <row r="10" spans="1:15">
      <c r="A10" t="s">
        <v>107</v>
      </c>
      <c r="B10">
        <v>1</v>
      </c>
      <c r="C10">
        <v>3</v>
      </c>
      <c r="D10">
        <v>10</v>
      </c>
      <c r="E10">
        <v>21</v>
      </c>
      <c r="F10">
        <v>65</v>
      </c>
      <c r="G10">
        <v>8</v>
      </c>
      <c r="H10" t="s">
        <v>308</v>
      </c>
      <c r="M10" t="s">
        <v>605</v>
      </c>
      <c r="N10" s="99" t="s">
        <v>614</v>
      </c>
    </row>
    <row r="11" spans="1:15">
      <c r="A11" t="s">
        <v>108</v>
      </c>
      <c r="B11">
        <v>1</v>
      </c>
      <c r="C11">
        <v>3</v>
      </c>
      <c r="D11">
        <v>10</v>
      </c>
      <c r="E11">
        <v>22</v>
      </c>
      <c r="F11">
        <v>68</v>
      </c>
      <c r="G11">
        <v>9</v>
      </c>
      <c r="H11" t="s">
        <v>309</v>
      </c>
      <c r="M11" t="s">
        <v>606</v>
      </c>
      <c r="N11" s="99" t="s">
        <v>615</v>
      </c>
    </row>
    <row r="12" spans="1:15">
      <c r="A12" t="s">
        <v>109</v>
      </c>
      <c r="B12">
        <v>1</v>
      </c>
      <c r="C12">
        <v>3</v>
      </c>
      <c r="D12">
        <v>10</v>
      </c>
      <c r="E12">
        <v>23</v>
      </c>
      <c r="F12">
        <v>72</v>
      </c>
      <c r="G12">
        <v>10</v>
      </c>
      <c r="H12" t="s">
        <v>310</v>
      </c>
      <c r="M12" t="s">
        <v>607</v>
      </c>
      <c r="N12" s="99" t="s">
        <v>616</v>
      </c>
    </row>
    <row r="13" spans="1:15">
      <c r="A13" t="s">
        <v>110</v>
      </c>
      <c r="B13">
        <v>1</v>
      </c>
      <c r="C13">
        <v>3</v>
      </c>
      <c r="D13">
        <v>10</v>
      </c>
      <c r="E13">
        <v>22</v>
      </c>
      <c r="F13">
        <v>65</v>
      </c>
      <c r="G13">
        <v>11</v>
      </c>
      <c r="H13" t="s">
        <v>311</v>
      </c>
      <c r="M13" t="s">
        <v>608</v>
      </c>
    </row>
    <row r="14" spans="1:15">
      <c r="A14" t="s">
        <v>111</v>
      </c>
      <c r="B14">
        <v>1</v>
      </c>
      <c r="C14">
        <v>3</v>
      </c>
      <c r="D14">
        <v>9</v>
      </c>
      <c r="E14">
        <v>22</v>
      </c>
      <c r="F14">
        <v>69</v>
      </c>
      <c r="G14">
        <v>12</v>
      </c>
      <c r="H14" t="s">
        <v>312</v>
      </c>
      <c r="M14" t="s">
        <v>609</v>
      </c>
    </row>
    <row r="15" spans="1:15">
      <c r="A15" t="s">
        <v>112</v>
      </c>
      <c r="B15">
        <v>1</v>
      </c>
      <c r="C15">
        <v>3</v>
      </c>
      <c r="D15">
        <v>10</v>
      </c>
      <c r="E15">
        <v>22</v>
      </c>
      <c r="F15">
        <v>65</v>
      </c>
      <c r="G15">
        <v>13</v>
      </c>
      <c r="H15" t="s">
        <v>313</v>
      </c>
      <c r="M15" t="s">
        <v>610</v>
      </c>
    </row>
    <row r="16" spans="1:15">
      <c r="A16" t="s">
        <v>113</v>
      </c>
      <c r="B16">
        <v>1</v>
      </c>
      <c r="C16">
        <v>3</v>
      </c>
      <c r="D16">
        <v>10</v>
      </c>
      <c r="E16">
        <v>21</v>
      </c>
      <c r="F16">
        <v>64</v>
      </c>
      <c r="G16">
        <v>14</v>
      </c>
      <c r="H16" t="s">
        <v>314</v>
      </c>
      <c r="M16" t="s">
        <v>611</v>
      </c>
    </row>
    <row r="17" spans="1:13">
      <c r="A17" t="s">
        <v>114</v>
      </c>
      <c r="B17">
        <v>1</v>
      </c>
      <c r="C17">
        <v>3</v>
      </c>
      <c r="D17">
        <v>10</v>
      </c>
      <c r="E17">
        <v>21</v>
      </c>
      <c r="F17">
        <v>65</v>
      </c>
      <c r="G17">
        <v>15</v>
      </c>
      <c r="H17" t="s">
        <v>315</v>
      </c>
      <c r="M17" t="s">
        <v>612</v>
      </c>
    </row>
    <row r="18" spans="1:13">
      <c r="A18" t="s">
        <v>115</v>
      </c>
      <c r="B18">
        <v>1</v>
      </c>
      <c r="C18">
        <v>3</v>
      </c>
      <c r="D18">
        <v>10</v>
      </c>
      <c r="E18">
        <v>25</v>
      </c>
      <c r="F18">
        <v>69</v>
      </c>
      <c r="G18">
        <v>16</v>
      </c>
      <c r="H18" t="s">
        <v>316</v>
      </c>
      <c r="M18" t="s">
        <v>613</v>
      </c>
    </row>
    <row r="19" spans="1:13">
      <c r="A19" t="s">
        <v>116</v>
      </c>
      <c r="B19">
        <v>1</v>
      </c>
      <c r="C19">
        <v>3</v>
      </c>
      <c r="D19">
        <v>10</v>
      </c>
      <c r="E19">
        <v>19</v>
      </c>
      <c r="F19">
        <v>62</v>
      </c>
      <c r="G19">
        <v>17</v>
      </c>
      <c r="H19" t="s">
        <v>317</v>
      </c>
      <c r="M19" t="s">
        <v>617</v>
      </c>
    </row>
    <row r="20" spans="1:13">
      <c r="A20" t="s">
        <v>117</v>
      </c>
      <c r="B20">
        <v>1</v>
      </c>
      <c r="C20">
        <v>3</v>
      </c>
      <c r="D20">
        <v>10</v>
      </c>
      <c r="E20">
        <v>20</v>
      </c>
      <c r="F20">
        <v>61</v>
      </c>
      <c r="G20">
        <v>18</v>
      </c>
      <c r="H20" t="s">
        <v>318</v>
      </c>
      <c r="M20" t="s">
        <v>618</v>
      </c>
    </row>
    <row r="21" spans="1:13">
      <c r="A21" t="s">
        <v>118</v>
      </c>
      <c r="B21">
        <v>1</v>
      </c>
      <c r="C21">
        <v>3</v>
      </c>
      <c r="D21">
        <v>10</v>
      </c>
      <c r="E21">
        <v>20</v>
      </c>
      <c r="F21">
        <v>62</v>
      </c>
      <c r="G21">
        <v>19</v>
      </c>
      <c r="H21" t="s">
        <v>319</v>
      </c>
    </row>
    <row r="22" spans="1:13">
      <c r="A22" t="s">
        <v>119</v>
      </c>
      <c r="B22">
        <v>1</v>
      </c>
      <c r="C22">
        <v>3</v>
      </c>
      <c r="D22">
        <v>10</v>
      </c>
      <c r="E22">
        <v>22</v>
      </c>
      <c r="F22">
        <v>67</v>
      </c>
      <c r="G22">
        <v>20</v>
      </c>
      <c r="H22" t="s">
        <v>320</v>
      </c>
    </row>
    <row r="23" spans="1:13">
      <c r="A23" t="s">
        <v>120</v>
      </c>
      <c r="B23">
        <v>1</v>
      </c>
      <c r="C23">
        <v>3</v>
      </c>
      <c r="D23">
        <v>9</v>
      </c>
      <c r="E23">
        <v>19</v>
      </c>
      <c r="F23">
        <v>63</v>
      </c>
      <c r="G23">
        <v>21</v>
      </c>
      <c r="H23" t="s">
        <v>321</v>
      </c>
    </row>
    <row r="24" spans="1:13">
      <c r="A24" t="s">
        <v>121</v>
      </c>
      <c r="B24">
        <v>1</v>
      </c>
      <c r="C24">
        <v>3</v>
      </c>
      <c r="D24">
        <v>10</v>
      </c>
      <c r="E24">
        <v>19</v>
      </c>
      <c r="F24">
        <v>58</v>
      </c>
      <c r="G24">
        <v>22</v>
      </c>
      <c r="H24" t="s">
        <v>322</v>
      </c>
    </row>
    <row r="25" spans="1:13">
      <c r="A25" t="s">
        <v>122</v>
      </c>
      <c r="B25">
        <v>1</v>
      </c>
      <c r="C25">
        <v>3</v>
      </c>
      <c r="D25">
        <v>10</v>
      </c>
      <c r="E25">
        <v>19</v>
      </c>
      <c r="F25">
        <v>63</v>
      </c>
      <c r="G25">
        <v>23</v>
      </c>
      <c r="H25" t="s">
        <v>323</v>
      </c>
    </row>
    <row r="26" spans="1:13">
      <c r="A26" t="s">
        <v>123</v>
      </c>
      <c r="B26">
        <v>1</v>
      </c>
      <c r="C26">
        <v>3</v>
      </c>
      <c r="D26">
        <v>10</v>
      </c>
      <c r="E26">
        <v>21</v>
      </c>
      <c r="F26">
        <v>67</v>
      </c>
      <c r="G26">
        <v>24</v>
      </c>
      <c r="H26" t="s">
        <v>324</v>
      </c>
    </row>
    <row r="27" spans="1:13">
      <c r="A27" t="s">
        <v>124</v>
      </c>
      <c r="B27">
        <v>1</v>
      </c>
      <c r="C27">
        <v>3</v>
      </c>
      <c r="D27">
        <v>10</v>
      </c>
      <c r="E27">
        <v>25</v>
      </c>
      <c r="F27">
        <v>71</v>
      </c>
      <c r="G27">
        <v>25</v>
      </c>
      <c r="H27" t="s">
        <v>325</v>
      </c>
    </row>
    <row r="28" spans="1:13">
      <c r="A28" t="s">
        <v>125</v>
      </c>
      <c r="B28">
        <v>1</v>
      </c>
      <c r="C28">
        <v>3</v>
      </c>
      <c r="D28">
        <v>10</v>
      </c>
      <c r="E28">
        <v>25</v>
      </c>
      <c r="F28">
        <v>68</v>
      </c>
      <c r="G28">
        <v>26</v>
      </c>
      <c r="H28" t="s">
        <v>326</v>
      </c>
    </row>
    <row r="29" spans="1:13">
      <c r="A29" t="s">
        <v>126</v>
      </c>
      <c r="B29">
        <v>1</v>
      </c>
      <c r="C29">
        <v>3</v>
      </c>
      <c r="D29">
        <v>10</v>
      </c>
      <c r="E29">
        <v>22</v>
      </c>
      <c r="F29">
        <v>64</v>
      </c>
      <c r="G29">
        <v>27</v>
      </c>
      <c r="H29" t="s">
        <v>327</v>
      </c>
    </row>
    <row r="30" spans="1:13">
      <c r="A30" t="s">
        <v>127</v>
      </c>
      <c r="B30">
        <v>1</v>
      </c>
      <c r="C30">
        <v>3</v>
      </c>
      <c r="D30">
        <v>9</v>
      </c>
      <c r="E30">
        <v>21</v>
      </c>
      <c r="F30">
        <v>62</v>
      </c>
      <c r="G30">
        <v>28</v>
      </c>
      <c r="H30" t="s">
        <v>328</v>
      </c>
    </row>
    <row r="31" spans="1:13">
      <c r="A31" t="s">
        <v>128</v>
      </c>
      <c r="B31">
        <v>1</v>
      </c>
      <c r="C31">
        <v>3</v>
      </c>
      <c r="D31">
        <v>10</v>
      </c>
      <c r="E31">
        <v>20</v>
      </c>
      <c r="F31">
        <v>62</v>
      </c>
      <c r="G31">
        <v>29</v>
      </c>
      <c r="H31" t="s">
        <v>329</v>
      </c>
    </row>
    <row r="32" spans="1:13">
      <c r="A32" t="s">
        <v>129</v>
      </c>
      <c r="B32">
        <v>1</v>
      </c>
      <c r="C32">
        <v>3</v>
      </c>
      <c r="D32">
        <v>9</v>
      </c>
      <c r="E32">
        <v>20</v>
      </c>
      <c r="F32">
        <v>63</v>
      </c>
      <c r="G32">
        <v>30</v>
      </c>
      <c r="H32" t="s">
        <v>330</v>
      </c>
    </row>
    <row r="33" spans="1:8">
      <c r="A33" t="s">
        <v>130</v>
      </c>
      <c r="B33">
        <v>1</v>
      </c>
      <c r="C33">
        <v>3</v>
      </c>
      <c r="D33">
        <v>10</v>
      </c>
      <c r="E33">
        <v>22</v>
      </c>
      <c r="F33">
        <v>65</v>
      </c>
      <c r="G33">
        <v>31</v>
      </c>
      <c r="H33" t="s">
        <v>331</v>
      </c>
    </row>
    <row r="34" spans="1:8">
      <c r="A34" t="s">
        <v>131</v>
      </c>
      <c r="B34">
        <v>1</v>
      </c>
      <c r="C34">
        <v>3</v>
      </c>
      <c r="D34">
        <v>10</v>
      </c>
      <c r="E34">
        <v>22</v>
      </c>
      <c r="F34">
        <v>68</v>
      </c>
      <c r="G34">
        <v>32</v>
      </c>
      <c r="H34" t="s">
        <v>332</v>
      </c>
    </row>
    <row r="35" spans="1:8">
      <c r="A35" t="s">
        <v>132</v>
      </c>
      <c r="B35">
        <v>1</v>
      </c>
      <c r="C35">
        <v>3</v>
      </c>
      <c r="D35">
        <v>10</v>
      </c>
      <c r="E35">
        <v>20</v>
      </c>
      <c r="F35">
        <v>61</v>
      </c>
      <c r="G35">
        <v>33</v>
      </c>
      <c r="H35" t="s">
        <v>333</v>
      </c>
    </row>
    <row r="36" spans="1:8">
      <c r="A36" t="s">
        <v>133</v>
      </c>
      <c r="B36">
        <v>1</v>
      </c>
      <c r="C36">
        <v>3</v>
      </c>
      <c r="D36">
        <v>10</v>
      </c>
      <c r="E36">
        <v>20</v>
      </c>
      <c r="F36">
        <v>63</v>
      </c>
      <c r="G36">
        <v>34</v>
      </c>
      <c r="H36" t="s">
        <v>334</v>
      </c>
    </row>
    <row r="37" spans="1:8">
      <c r="A37" t="s">
        <v>134</v>
      </c>
      <c r="B37">
        <v>1</v>
      </c>
      <c r="C37">
        <v>3</v>
      </c>
      <c r="D37">
        <v>10</v>
      </c>
      <c r="E37">
        <v>20</v>
      </c>
      <c r="F37">
        <v>63</v>
      </c>
      <c r="G37">
        <v>35</v>
      </c>
      <c r="H37" t="s">
        <v>335</v>
      </c>
    </row>
    <row r="38" spans="1:8">
      <c r="A38" t="s">
        <v>135</v>
      </c>
      <c r="B38">
        <v>1</v>
      </c>
      <c r="C38">
        <v>3</v>
      </c>
      <c r="D38">
        <v>10</v>
      </c>
      <c r="E38">
        <v>22</v>
      </c>
      <c r="F38">
        <v>68</v>
      </c>
      <c r="G38">
        <v>36</v>
      </c>
      <c r="H38" t="s">
        <v>336</v>
      </c>
    </row>
    <row r="39" spans="1:8">
      <c r="A39" t="s">
        <v>136</v>
      </c>
      <c r="B39">
        <v>1</v>
      </c>
      <c r="C39">
        <v>3</v>
      </c>
      <c r="D39">
        <v>10</v>
      </c>
      <c r="E39">
        <v>19</v>
      </c>
      <c r="F39">
        <v>63</v>
      </c>
      <c r="G39">
        <v>37</v>
      </c>
      <c r="H39" t="s">
        <v>337</v>
      </c>
    </row>
    <row r="40" spans="1:8">
      <c r="A40" t="s">
        <v>137</v>
      </c>
      <c r="B40">
        <v>1</v>
      </c>
      <c r="C40">
        <v>3</v>
      </c>
      <c r="D40">
        <v>10</v>
      </c>
      <c r="E40">
        <v>19</v>
      </c>
      <c r="F40">
        <v>61</v>
      </c>
      <c r="G40">
        <v>38</v>
      </c>
      <c r="H40" t="s">
        <v>338</v>
      </c>
    </row>
    <row r="41" spans="1:8">
      <c r="A41" t="s">
        <v>138</v>
      </c>
      <c r="B41">
        <v>1</v>
      </c>
      <c r="C41">
        <v>3</v>
      </c>
      <c r="D41">
        <v>9</v>
      </c>
      <c r="E41">
        <v>19</v>
      </c>
      <c r="F41">
        <v>58</v>
      </c>
      <c r="G41">
        <v>39</v>
      </c>
      <c r="H41" t="s">
        <v>339</v>
      </c>
    </row>
    <row r="42" spans="1:8">
      <c r="A42" t="s">
        <v>139</v>
      </c>
      <c r="B42">
        <v>1</v>
      </c>
      <c r="C42">
        <v>3</v>
      </c>
      <c r="D42">
        <v>10</v>
      </c>
      <c r="E42">
        <v>20</v>
      </c>
      <c r="F42">
        <v>63</v>
      </c>
      <c r="G42">
        <v>40</v>
      </c>
      <c r="H42" t="s">
        <v>340</v>
      </c>
    </row>
    <row r="43" spans="1:8">
      <c r="A43" t="s">
        <v>140</v>
      </c>
      <c r="B43">
        <v>1</v>
      </c>
      <c r="C43">
        <v>3</v>
      </c>
      <c r="D43">
        <v>10</v>
      </c>
      <c r="E43">
        <v>21</v>
      </c>
      <c r="F43">
        <v>61</v>
      </c>
      <c r="G43">
        <v>41</v>
      </c>
      <c r="H43" t="s">
        <v>341</v>
      </c>
    </row>
    <row r="44" spans="1:8">
      <c r="A44" t="s">
        <v>141</v>
      </c>
      <c r="B44">
        <v>1</v>
      </c>
      <c r="C44">
        <v>3</v>
      </c>
      <c r="D44">
        <v>10</v>
      </c>
      <c r="E44">
        <v>20</v>
      </c>
      <c r="F44">
        <v>61</v>
      </c>
      <c r="G44">
        <v>42</v>
      </c>
      <c r="H44" t="s">
        <v>342</v>
      </c>
    </row>
    <row r="45" spans="1:8">
      <c r="A45" t="s">
        <v>142</v>
      </c>
      <c r="B45">
        <v>1</v>
      </c>
      <c r="C45">
        <v>3</v>
      </c>
      <c r="D45">
        <v>10</v>
      </c>
      <c r="E45">
        <v>20</v>
      </c>
      <c r="F45">
        <v>61</v>
      </c>
      <c r="G45">
        <v>43</v>
      </c>
      <c r="H45" t="s">
        <v>343</v>
      </c>
    </row>
    <row r="46" spans="1:8">
      <c r="A46" t="s">
        <v>143</v>
      </c>
      <c r="B46">
        <v>1</v>
      </c>
      <c r="C46">
        <v>3</v>
      </c>
      <c r="D46">
        <v>10</v>
      </c>
      <c r="E46">
        <v>21</v>
      </c>
      <c r="F46">
        <v>62</v>
      </c>
      <c r="G46">
        <v>44</v>
      </c>
      <c r="H46" t="s">
        <v>344</v>
      </c>
    </row>
    <row r="47" spans="1:8">
      <c r="A47" t="s">
        <v>144</v>
      </c>
      <c r="B47">
        <v>1</v>
      </c>
      <c r="C47">
        <v>3</v>
      </c>
      <c r="D47">
        <v>10</v>
      </c>
      <c r="E47">
        <v>19</v>
      </c>
      <c r="F47">
        <v>62</v>
      </c>
      <c r="G47">
        <v>45</v>
      </c>
      <c r="H47" t="s">
        <v>345</v>
      </c>
    </row>
    <row r="48" spans="1:8">
      <c r="A48" t="s">
        <v>145</v>
      </c>
      <c r="B48">
        <v>1</v>
      </c>
      <c r="C48">
        <v>3</v>
      </c>
      <c r="D48">
        <v>9</v>
      </c>
      <c r="E48">
        <v>20</v>
      </c>
      <c r="F48">
        <v>63</v>
      </c>
      <c r="G48">
        <v>46</v>
      </c>
      <c r="H48" t="s">
        <v>346</v>
      </c>
    </row>
    <row r="49" spans="1:8">
      <c r="A49" t="s">
        <v>146</v>
      </c>
      <c r="B49">
        <v>1</v>
      </c>
      <c r="C49">
        <v>3</v>
      </c>
      <c r="D49">
        <v>10</v>
      </c>
      <c r="E49">
        <v>20</v>
      </c>
      <c r="F49">
        <v>63</v>
      </c>
      <c r="G49">
        <v>47</v>
      </c>
      <c r="H49" t="s">
        <v>347</v>
      </c>
    </row>
    <row r="50" spans="1:8">
      <c r="A50" t="s">
        <v>147</v>
      </c>
      <c r="B50">
        <v>1</v>
      </c>
      <c r="C50">
        <v>3</v>
      </c>
      <c r="D50">
        <v>10</v>
      </c>
      <c r="E50">
        <v>25</v>
      </c>
      <c r="F50">
        <v>71</v>
      </c>
      <c r="G50">
        <v>48</v>
      </c>
      <c r="H50" t="s">
        <v>348</v>
      </c>
    </row>
    <row r="51" spans="1:8">
      <c r="A51" t="s">
        <v>148</v>
      </c>
      <c r="B51">
        <v>1</v>
      </c>
      <c r="C51">
        <v>3</v>
      </c>
      <c r="D51">
        <v>10</v>
      </c>
      <c r="E51">
        <v>22</v>
      </c>
      <c r="F51">
        <v>67</v>
      </c>
      <c r="G51">
        <v>49</v>
      </c>
      <c r="H51" t="s">
        <v>349</v>
      </c>
    </row>
    <row r="52" spans="1:8">
      <c r="A52" t="s">
        <v>149</v>
      </c>
      <c r="B52">
        <v>1</v>
      </c>
      <c r="C52">
        <v>3</v>
      </c>
      <c r="D52">
        <v>9</v>
      </c>
      <c r="E52">
        <v>20</v>
      </c>
      <c r="F52">
        <v>66</v>
      </c>
      <c r="G52">
        <v>50</v>
      </c>
      <c r="H52" t="s">
        <v>350</v>
      </c>
    </row>
    <row r="53" spans="1:8">
      <c r="A53" t="s">
        <v>150</v>
      </c>
      <c r="B53">
        <v>1</v>
      </c>
      <c r="C53">
        <v>3</v>
      </c>
      <c r="D53">
        <v>10</v>
      </c>
      <c r="E53">
        <v>21</v>
      </c>
      <c r="F53">
        <v>65</v>
      </c>
      <c r="G53">
        <v>51</v>
      </c>
      <c r="H53" t="s">
        <v>351</v>
      </c>
    </row>
    <row r="54" spans="1:8">
      <c r="A54" t="s">
        <v>151</v>
      </c>
      <c r="B54">
        <v>1</v>
      </c>
      <c r="C54">
        <v>3</v>
      </c>
      <c r="D54">
        <v>10</v>
      </c>
      <c r="E54">
        <v>22</v>
      </c>
      <c r="F54">
        <v>68</v>
      </c>
      <c r="G54">
        <v>52</v>
      </c>
      <c r="H54" t="s">
        <v>352</v>
      </c>
    </row>
    <row r="55" spans="1:8">
      <c r="A55" t="s">
        <v>152</v>
      </c>
      <c r="B55">
        <v>1</v>
      </c>
      <c r="C55">
        <v>3</v>
      </c>
      <c r="D55">
        <v>9</v>
      </c>
      <c r="E55">
        <v>22</v>
      </c>
      <c r="F55">
        <v>69</v>
      </c>
      <c r="G55">
        <v>53</v>
      </c>
      <c r="H55" t="s">
        <v>353</v>
      </c>
    </row>
    <row r="56" spans="1:8">
      <c r="A56" t="s">
        <v>153</v>
      </c>
      <c r="B56">
        <v>1</v>
      </c>
      <c r="C56">
        <v>3</v>
      </c>
      <c r="D56">
        <v>10</v>
      </c>
      <c r="E56">
        <v>23</v>
      </c>
      <c r="F56">
        <v>67</v>
      </c>
      <c r="G56">
        <v>54</v>
      </c>
      <c r="H56" t="s">
        <v>354</v>
      </c>
    </row>
    <row r="57" spans="1:8">
      <c r="A57" t="s">
        <v>154</v>
      </c>
      <c r="B57">
        <v>1</v>
      </c>
      <c r="C57">
        <v>3</v>
      </c>
      <c r="D57">
        <v>10</v>
      </c>
      <c r="E57">
        <v>21</v>
      </c>
      <c r="F57">
        <v>64</v>
      </c>
      <c r="G57">
        <v>55</v>
      </c>
      <c r="H57" t="s">
        <v>355</v>
      </c>
    </row>
    <row r="58" spans="1:8">
      <c r="A58" t="s">
        <v>155</v>
      </c>
      <c r="B58">
        <v>1</v>
      </c>
      <c r="C58">
        <v>3</v>
      </c>
      <c r="D58">
        <v>10</v>
      </c>
      <c r="E58">
        <v>23</v>
      </c>
      <c r="F58">
        <v>68</v>
      </c>
      <c r="G58">
        <v>56</v>
      </c>
      <c r="H58" t="s">
        <v>356</v>
      </c>
    </row>
    <row r="59" spans="1:8">
      <c r="A59" t="s">
        <v>156</v>
      </c>
      <c r="B59">
        <v>1</v>
      </c>
      <c r="C59">
        <v>3</v>
      </c>
      <c r="D59">
        <v>10</v>
      </c>
      <c r="E59">
        <v>20</v>
      </c>
      <c r="F59">
        <v>63</v>
      </c>
      <c r="G59">
        <v>57</v>
      </c>
      <c r="H59" t="s">
        <v>357</v>
      </c>
    </row>
    <row r="60" spans="1:8">
      <c r="A60" t="s">
        <v>157</v>
      </c>
      <c r="B60">
        <v>1</v>
      </c>
      <c r="C60">
        <v>3</v>
      </c>
      <c r="D60">
        <v>10</v>
      </c>
      <c r="E60">
        <v>22</v>
      </c>
      <c r="F60">
        <v>69</v>
      </c>
      <c r="G60">
        <v>58</v>
      </c>
      <c r="H60" t="s">
        <v>358</v>
      </c>
    </row>
    <row r="61" spans="1:8">
      <c r="A61" t="s">
        <v>158</v>
      </c>
      <c r="B61">
        <v>1</v>
      </c>
      <c r="C61">
        <v>3</v>
      </c>
      <c r="D61">
        <v>10</v>
      </c>
      <c r="E61">
        <v>24</v>
      </c>
      <c r="F61">
        <v>69</v>
      </c>
      <c r="G61">
        <v>59</v>
      </c>
      <c r="H61" t="s">
        <v>359</v>
      </c>
    </row>
    <row r="62" spans="1:8">
      <c r="A62" t="s">
        <v>159</v>
      </c>
      <c r="B62">
        <v>1</v>
      </c>
      <c r="C62">
        <v>3</v>
      </c>
      <c r="D62">
        <v>10</v>
      </c>
      <c r="E62">
        <v>20</v>
      </c>
      <c r="F62">
        <v>60</v>
      </c>
      <c r="G62">
        <v>60</v>
      </c>
      <c r="H62" t="s">
        <v>360</v>
      </c>
    </row>
    <row r="63" spans="1:8">
      <c r="A63" t="s">
        <v>160</v>
      </c>
      <c r="B63">
        <v>1</v>
      </c>
      <c r="C63">
        <v>3</v>
      </c>
      <c r="D63">
        <v>10</v>
      </c>
      <c r="E63">
        <v>21</v>
      </c>
      <c r="F63">
        <v>69</v>
      </c>
      <c r="G63">
        <v>61</v>
      </c>
      <c r="H63" t="s">
        <v>361</v>
      </c>
    </row>
    <row r="64" spans="1:8">
      <c r="A64" t="s">
        <v>161</v>
      </c>
      <c r="B64">
        <v>1</v>
      </c>
      <c r="C64">
        <v>3</v>
      </c>
      <c r="D64">
        <v>10</v>
      </c>
      <c r="E64">
        <v>21</v>
      </c>
      <c r="F64">
        <v>61</v>
      </c>
      <c r="G64">
        <v>62</v>
      </c>
      <c r="H64" t="s">
        <v>362</v>
      </c>
    </row>
    <row r="65" spans="1:8">
      <c r="A65" t="s">
        <v>162</v>
      </c>
      <c r="B65">
        <v>1</v>
      </c>
      <c r="C65">
        <v>3</v>
      </c>
      <c r="D65">
        <v>10</v>
      </c>
      <c r="E65">
        <v>22</v>
      </c>
      <c r="F65">
        <v>66</v>
      </c>
      <c r="G65">
        <v>63</v>
      </c>
      <c r="H65" t="s">
        <v>363</v>
      </c>
    </row>
    <row r="66" spans="1:8">
      <c r="A66" t="s">
        <v>163</v>
      </c>
      <c r="B66">
        <v>1</v>
      </c>
      <c r="C66">
        <v>3</v>
      </c>
      <c r="D66">
        <v>9</v>
      </c>
      <c r="E66">
        <v>18</v>
      </c>
      <c r="F66">
        <v>63</v>
      </c>
      <c r="G66">
        <v>64</v>
      </c>
      <c r="H66" t="s">
        <v>364</v>
      </c>
    </row>
    <row r="67" spans="1:8">
      <c r="A67" t="s">
        <v>164</v>
      </c>
      <c r="B67">
        <v>1</v>
      </c>
      <c r="C67">
        <v>3</v>
      </c>
      <c r="D67">
        <v>10</v>
      </c>
      <c r="E67">
        <v>19</v>
      </c>
      <c r="F67">
        <v>60</v>
      </c>
      <c r="G67">
        <v>65</v>
      </c>
      <c r="H67" t="s">
        <v>365</v>
      </c>
    </row>
    <row r="68" spans="1:8">
      <c r="A68" t="s">
        <v>165</v>
      </c>
      <c r="B68">
        <v>1</v>
      </c>
      <c r="C68">
        <v>4</v>
      </c>
      <c r="D68">
        <v>9</v>
      </c>
      <c r="E68">
        <v>22</v>
      </c>
      <c r="F68">
        <v>64</v>
      </c>
      <c r="G68">
        <v>66</v>
      </c>
      <c r="H68" t="s">
        <v>366</v>
      </c>
    </row>
    <row r="69" spans="1:8">
      <c r="A69" t="s">
        <v>166</v>
      </c>
      <c r="B69">
        <v>1</v>
      </c>
      <c r="C69">
        <v>4</v>
      </c>
      <c r="D69">
        <v>9</v>
      </c>
      <c r="E69">
        <v>22</v>
      </c>
      <c r="F69">
        <v>61</v>
      </c>
      <c r="G69">
        <v>67</v>
      </c>
      <c r="H69" t="s">
        <v>367</v>
      </c>
    </row>
    <row r="70" spans="1:8">
      <c r="A70" t="s">
        <v>167</v>
      </c>
      <c r="B70">
        <v>1</v>
      </c>
      <c r="C70">
        <v>4</v>
      </c>
      <c r="D70">
        <v>9</v>
      </c>
      <c r="E70">
        <v>20</v>
      </c>
      <c r="F70">
        <v>61</v>
      </c>
      <c r="G70">
        <v>68</v>
      </c>
      <c r="H70" t="s">
        <v>368</v>
      </c>
    </row>
    <row r="71" spans="1:8">
      <c r="A71" t="s">
        <v>168</v>
      </c>
      <c r="B71">
        <v>1</v>
      </c>
      <c r="C71">
        <v>3</v>
      </c>
      <c r="D71">
        <v>10</v>
      </c>
      <c r="E71">
        <v>23</v>
      </c>
      <c r="F71">
        <v>67</v>
      </c>
      <c r="G71">
        <v>69</v>
      </c>
      <c r="H71" t="s">
        <v>369</v>
      </c>
    </row>
    <row r="72" spans="1:8">
      <c r="A72" t="s">
        <v>169</v>
      </c>
      <c r="B72">
        <v>1</v>
      </c>
      <c r="C72">
        <v>3</v>
      </c>
      <c r="D72">
        <v>10</v>
      </c>
      <c r="E72">
        <v>21</v>
      </c>
      <c r="F72">
        <v>64</v>
      </c>
      <c r="G72">
        <v>70</v>
      </c>
      <c r="H72" t="s">
        <v>370</v>
      </c>
    </row>
    <row r="73" spans="1:8">
      <c r="A73" t="s">
        <v>290</v>
      </c>
      <c r="B73">
        <v>1</v>
      </c>
      <c r="C73">
        <v>3</v>
      </c>
      <c r="D73">
        <v>10</v>
      </c>
      <c r="E73">
        <v>24</v>
      </c>
      <c r="F73">
        <v>71</v>
      </c>
      <c r="G73">
        <v>71</v>
      </c>
      <c r="H73" t="s">
        <v>527</v>
      </c>
    </row>
    <row r="74" spans="1:8">
      <c r="A74" t="s">
        <v>170</v>
      </c>
      <c r="B74">
        <v>1</v>
      </c>
      <c r="C74">
        <v>3</v>
      </c>
      <c r="D74">
        <v>10</v>
      </c>
      <c r="E74">
        <v>23</v>
      </c>
      <c r="F74">
        <v>68</v>
      </c>
      <c r="G74">
        <v>72</v>
      </c>
      <c r="H74" t="s">
        <v>373</v>
      </c>
    </row>
    <row r="75" spans="1:8">
      <c r="A75" t="s">
        <v>171</v>
      </c>
      <c r="B75">
        <v>1</v>
      </c>
      <c r="C75">
        <v>3</v>
      </c>
      <c r="D75">
        <v>10</v>
      </c>
      <c r="E75">
        <v>24</v>
      </c>
      <c r="F75">
        <v>67</v>
      </c>
      <c r="G75">
        <v>73</v>
      </c>
      <c r="H75" t="s">
        <v>374</v>
      </c>
    </row>
    <row r="76" spans="1:8">
      <c r="A76" t="s">
        <v>172</v>
      </c>
      <c r="B76">
        <v>1</v>
      </c>
      <c r="C76">
        <v>3</v>
      </c>
      <c r="D76">
        <v>10</v>
      </c>
      <c r="E76">
        <v>24</v>
      </c>
      <c r="F76">
        <v>68</v>
      </c>
      <c r="G76">
        <v>74</v>
      </c>
      <c r="H76" t="s">
        <v>375</v>
      </c>
    </row>
    <row r="77" spans="1:8">
      <c r="A77" t="s">
        <v>173</v>
      </c>
      <c r="B77">
        <v>1</v>
      </c>
      <c r="C77">
        <v>3</v>
      </c>
      <c r="D77">
        <v>10</v>
      </c>
      <c r="E77">
        <v>21</v>
      </c>
      <c r="F77">
        <v>67</v>
      </c>
      <c r="G77">
        <v>75</v>
      </c>
      <c r="H77" t="s">
        <v>376</v>
      </c>
    </row>
    <row r="78" spans="1:8">
      <c r="A78" t="s">
        <v>174</v>
      </c>
      <c r="B78">
        <v>1</v>
      </c>
      <c r="C78">
        <v>3</v>
      </c>
      <c r="D78">
        <v>10</v>
      </c>
      <c r="E78">
        <v>20</v>
      </c>
      <c r="F78">
        <v>66</v>
      </c>
      <c r="G78">
        <v>76</v>
      </c>
      <c r="H78" t="s">
        <v>377</v>
      </c>
    </row>
    <row r="79" spans="1:8">
      <c r="A79" t="s">
        <v>175</v>
      </c>
      <c r="B79">
        <v>1</v>
      </c>
      <c r="C79">
        <v>3</v>
      </c>
      <c r="D79">
        <v>9</v>
      </c>
      <c r="E79">
        <v>18</v>
      </c>
      <c r="F79">
        <v>60</v>
      </c>
      <c r="G79">
        <v>77</v>
      </c>
      <c r="H79" t="s">
        <v>378</v>
      </c>
    </row>
    <row r="80" spans="1:8">
      <c r="A80" t="s">
        <v>176</v>
      </c>
      <c r="B80">
        <v>1</v>
      </c>
      <c r="C80">
        <v>3</v>
      </c>
      <c r="D80">
        <v>10</v>
      </c>
      <c r="E80">
        <v>20</v>
      </c>
      <c r="F80">
        <v>62</v>
      </c>
      <c r="G80">
        <v>78</v>
      </c>
      <c r="H80" t="s">
        <v>379</v>
      </c>
    </row>
    <row r="81" spans="1:8">
      <c r="A81" t="s">
        <v>177</v>
      </c>
      <c r="B81">
        <v>1</v>
      </c>
      <c r="C81">
        <v>3</v>
      </c>
      <c r="D81">
        <v>10</v>
      </c>
      <c r="E81">
        <v>19</v>
      </c>
      <c r="F81">
        <v>63</v>
      </c>
      <c r="G81">
        <v>79</v>
      </c>
      <c r="H81" t="s">
        <v>380</v>
      </c>
    </row>
    <row r="82" spans="1:8">
      <c r="A82" t="s">
        <v>178</v>
      </c>
      <c r="B82">
        <v>1</v>
      </c>
      <c r="C82">
        <v>3</v>
      </c>
      <c r="D82">
        <v>10</v>
      </c>
      <c r="E82">
        <v>19</v>
      </c>
      <c r="F82">
        <v>62</v>
      </c>
      <c r="G82">
        <v>80</v>
      </c>
      <c r="H82" t="s">
        <v>381</v>
      </c>
    </row>
    <row r="83" spans="1:8">
      <c r="A83" t="s">
        <v>179</v>
      </c>
      <c r="B83">
        <v>1</v>
      </c>
      <c r="C83">
        <v>3</v>
      </c>
      <c r="D83">
        <v>8</v>
      </c>
      <c r="E83">
        <v>19</v>
      </c>
      <c r="F83">
        <v>59</v>
      </c>
      <c r="G83">
        <v>81</v>
      </c>
      <c r="H83" t="s">
        <v>382</v>
      </c>
    </row>
    <row r="84" spans="1:8">
      <c r="A84" t="s">
        <v>180</v>
      </c>
      <c r="B84">
        <v>1</v>
      </c>
      <c r="C84">
        <v>4</v>
      </c>
      <c r="D84">
        <v>9</v>
      </c>
      <c r="E84">
        <v>22</v>
      </c>
      <c r="F84">
        <v>64</v>
      </c>
      <c r="G84">
        <v>82</v>
      </c>
      <c r="H84" t="s">
        <v>383</v>
      </c>
    </row>
    <row r="85" spans="1:8">
      <c r="A85" t="s">
        <v>181</v>
      </c>
      <c r="B85">
        <v>1</v>
      </c>
      <c r="C85">
        <v>4</v>
      </c>
      <c r="D85">
        <v>9</v>
      </c>
      <c r="E85">
        <v>21</v>
      </c>
      <c r="F85">
        <v>61</v>
      </c>
      <c r="G85">
        <v>83</v>
      </c>
      <c r="H85" t="s">
        <v>384</v>
      </c>
    </row>
    <row r="86" spans="1:8">
      <c r="A86" t="s">
        <v>182</v>
      </c>
      <c r="B86">
        <v>1</v>
      </c>
      <c r="C86">
        <v>4</v>
      </c>
      <c r="D86">
        <v>9</v>
      </c>
      <c r="E86">
        <v>20</v>
      </c>
      <c r="F86">
        <v>58</v>
      </c>
      <c r="G86">
        <v>84</v>
      </c>
      <c r="H86" t="s">
        <v>385</v>
      </c>
    </row>
    <row r="87" spans="1:8">
      <c r="A87" t="s">
        <v>183</v>
      </c>
      <c r="B87">
        <v>1</v>
      </c>
      <c r="C87">
        <v>3</v>
      </c>
      <c r="D87">
        <v>10</v>
      </c>
      <c r="E87">
        <v>21</v>
      </c>
      <c r="F87">
        <v>69</v>
      </c>
      <c r="G87">
        <v>85</v>
      </c>
      <c r="H87" t="s">
        <v>386</v>
      </c>
    </row>
    <row r="88" spans="1:8">
      <c r="A88" t="s">
        <v>184</v>
      </c>
      <c r="B88">
        <v>1</v>
      </c>
      <c r="C88">
        <v>3</v>
      </c>
      <c r="D88">
        <v>10</v>
      </c>
      <c r="E88">
        <v>21</v>
      </c>
      <c r="F88">
        <v>65</v>
      </c>
      <c r="G88">
        <v>86</v>
      </c>
      <c r="H88" t="s">
        <v>387</v>
      </c>
    </row>
    <row r="89" spans="1:8">
      <c r="A89" t="s">
        <v>185</v>
      </c>
      <c r="B89">
        <v>1</v>
      </c>
      <c r="C89">
        <v>3</v>
      </c>
      <c r="D89">
        <v>10</v>
      </c>
      <c r="E89">
        <v>20</v>
      </c>
      <c r="F89">
        <v>62</v>
      </c>
      <c r="G89">
        <v>87</v>
      </c>
      <c r="H89" t="s">
        <v>388</v>
      </c>
    </row>
    <row r="90" spans="1:8">
      <c r="A90" t="s">
        <v>186</v>
      </c>
      <c r="B90">
        <v>1</v>
      </c>
      <c r="C90">
        <v>3</v>
      </c>
      <c r="D90">
        <v>10</v>
      </c>
      <c r="E90">
        <v>20</v>
      </c>
      <c r="F90">
        <v>61</v>
      </c>
      <c r="G90">
        <v>88</v>
      </c>
      <c r="H90" t="s">
        <v>389</v>
      </c>
    </row>
    <row r="91" spans="1:8">
      <c r="A91" t="s">
        <v>187</v>
      </c>
      <c r="B91">
        <v>1</v>
      </c>
      <c r="C91">
        <v>3</v>
      </c>
      <c r="D91">
        <v>10</v>
      </c>
      <c r="E91">
        <v>22</v>
      </c>
      <c r="F91">
        <v>68</v>
      </c>
      <c r="G91">
        <v>89</v>
      </c>
      <c r="H91" t="s">
        <v>390</v>
      </c>
    </row>
    <row r="92" spans="1:8">
      <c r="A92" t="s">
        <v>188</v>
      </c>
      <c r="B92">
        <v>1</v>
      </c>
      <c r="C92">
        <v>3</v>
      </c>
      <c r="D92">
        <v>10</v>
      </c>
      <c r="E92">
        <v>19</v>
      </c>
      <c r="F92">
        <v>62</v>
      </c>
      <c r="G92">
        <v>90</v>
      </c>
      <c r="H92" t="s">
        <v>391</v>
      </c>
    </row>
    <row r="93" spans="1:8">
      <c r="A93" t="s">
        <v>189</v>
      </c>
      <c r="B93">
        <v>1</v>
      </c>
      <c r="C93">
        <v>3</v>
      </c>
      <c r="D93">
        <v>10</v>
      </c>
      <c r="E93">
        <v>19</v>
      </c>
      <c r="F93">
        <v>60</v>
      </c>
      <c r="G93">
        <v>91</v>
      </c>
      <c r="H93" t="s">
        <v>392</v>
      </c>
    </row>
    <row r="94" spans="1:8">
      <c r="A94" t="s">
        <v>190</v>
      </c>
      <c r="B94">
        <v>1</v>
      </c>
      <c r="C94">
        <v>3</v>
      </c>
      <c r="D94">
        <v>10</v>
      </c>
      <c r="E94">
        <v>20</v>
      </c>
      <c r="F94">
        <v>67</v>
      </c>
      <c r="G94">
        <v>92</v>
      </c>
      <c r="H94" t="s">
        <v>393</v>
      </c>
    </row>
    <row r="95" spans="1:8">
      <c r="A95" t="s">
        <v>191</v>
      </c>
      <c r="B95">
        <v>1</v>
      </c>
      <c r="C95">
        <v>3</v>
      </c>
      <c r="D95">
        <v>10</v>
      </c>
      <c r="E95">
        <v>20</v>
      </c>
      <c r="F95">
        <v>65</v>
      </c>
      <c r="G95">
        <v>93</v>
      </c>
      <c r="H95" t="s">
        <v>394</v>
      </c>
    </row>
    <row r="96" spans="1:8">
      <c r="A96" t="s">
        <v>192</v>
      </c>
      <c r="B96">
        <v>1</v>
      </c>
      <c r="C96">
        <v>3</v>
      </c>
      <c r="D96">
        <v>9</v>
      </c>
      <c r="E96">
        <v>19</v>
      </c>
      <c r="F96">
        <v>62</v>
      </c>
      <c r="G96">
        <v>94</v>
      </c>
      <c r="H96" t="s">
        <v>395</v>
      </c>
    </row>
    <row r="97" spans="1:8">
      <c r="A97" t="s">
        <v>193</v>
      </c>
      <c r="B97">
        <v>1</v>
      </c>
      <c r="C97">
        <v>3</v>
      </c>
      <c r="D97">
        <v>9</v>
      </c>
      <c r="E97">
        <v>20</v>
      </c>
      <c r="F97">
        <v>61</v>
      </c>
      <c r="G97">
        <v>95</v>
      </c>
      <c r="H97" t="s">
        <v>396</v>
      </c>
    </row>
    <row r="98" spans="1:8">
      <c r="A98" t="s">
        <v>194</v>
      </c>
      <c r="B98">
        <v>1</v>
      </c>
      <c r="C98">
        <v>3</v>
      </c>
      <c r="D98">
        <v>10</v>
      </c>
      <c r="E98">
        <v>22</v>
      </c>
      <c r="F98">
        <v>64</v>
      </c>
      <c r="G98">
        <v>96</v>
      </c>
      <c r="H98" t="s">
        <v>397</v>
      </c>
    </row>
    <row r="99" spans="1:8">
      <c r="A99" t="s">
        <v>195</v>
      </c>
      <c r="B99">
        <v>1</v>
      </c>
      <c r="C99">
        <v>3</v>
      </c>
      <c r="D99">
        <v>10</v>
      </c>
      <c r="E99">
        <v>20</v>
      </c>
      <c r="F99">
        <v>63</v>
      </c>
      <c r="G99">
        <v>97</v>
      </c>
      <c r="H99" t="s">
        <v>398</v>
      </c>
    </row>
    <row r="100" spans="1:8">
      <c r="A100" t="s">
        <v>196</v>
      </c>
      <c r="B100">
        <v>1</v>
      </c>
      <c r="C100">
        <v>3</v>
      </c>
      <c r="D100">
        <v>10</v>
      </c>
      <c r="E100">
        <v>20</v>
      </c>
      <c r="F100">
        <v>61</v>
      </c>
      <c r="G100">
        <v>98</v>
      </c>
      <c r="H100" t="s">
        <v>399</v>
      </c>
    </row>
    <row r="101" spans="1:8">
      <c r="A101" t="s">
        <v>197</v>
      </c>
      <c r="B101">
        <v>1</v>
      </c>
      <c r="C101">
        <v>3</v>
      </c>
      <c r="D101">
        <v>9</v>
      </c>
      <c r="E101">
        <v>21</v>
      </c>
      <c r="F101">
        <v>68</v>
      </c>
      <c r="G101">
        <v>99</v>
      </c>
      <c r="H101" t="s">
        <v>400</v>
      </c>
    </row>
    <row r="102" spans="1:8">
      <c r="A102" t="s">
        <v>198</v>
      </c>
      <c r="B102">
        <v>1</v>
      </c>
      <c r="C102">
        <v>3</v>
      </c>
      <c r="D102">
        <v>10</v>
      </c>
      <c r="E102">
        <v>22</v>
      </c>
      <c r="F102">
        <v>65</v>
      </c>
      <c r="G102">
        <v>100</v>
      </c>
      <c r="H102" t="s">
        <v>401</v>
      </c>
    </row>
    <row r="103" spans="1:8">
      <c r="A103" t="s">
        <v>199</v>
      </c>
      <c r="B103">
        <v>1</v>
      </c>
      <c r="C103">
        <v>3</v>
      </c>
      <c r="D103">
        <v>10</v>
      </c>
      <c r="E103">
        <v>22</v>
      </c>
      <c r="F103">
        <v>69</v>
      </c>
      <c r="G103">
        <v>101</v>
      </c>
      <c r="H103" t="s">
        <v>402</v>
      </c>
    </row>
    <row r="104" spans="1:8">
      <c r="A104" t="s">
        <v>200</v>
      </c>
      <c r="B104">
        <v>1</v>
      </c>
      <c r="C104">
        <v>3</v>
      </c>
      <c r="D104">
        <v>10</v>
      </c>
      <c r="E104">
        <v>20</v>
      </c>
      <c r="F104">
        <v>62</v>
      </c>
      <c r="G104">
        <v>102</v>
      </c>
      <c r="H104" t="s">
        <v>403</v>
      </c>
    </row>
    <row r="105" spans="1:8">
      <c r="A105" t="s">
        <v>201</v>
      </c>
      <c r="B105">
        <v>1</v>
      </c>
      <c r="C105">
        <v>3</v>
      </c>
      <c r="D105">
        <v>10</v>
      </c>
      <c r="E105">
        <v>19</v>
      </c>
      <c r="F105">
        <v>58</v>
      </c>
      <c r="G105">
        <v>103</v>
      </c>
      <c r="H105" t="s">
        <v>404</v>
      </c>
    </row>
    <row r="106" spans="1:8">
      <c r="A106" t="s">
        <v>202</v>
      </c>
      <c r="B106">
        <v>1</v>
      </c>
      <c r="C106">
        <v>3</v>
      </c>
      <c r="D106">
        <v>9</v>
      </c>
      <c r="E106">
        <v>19</v>
      </c>
      <c r="F106">
        <v>63</v>
      </c>
      <c r="G106">
        <v>104</v>
      </c>
      <c r="H106" t="s">
        <v>405</v>
      </c>
    </row>
    <row r="107" spans="1:8">
      <c r="A107" t="s">
        <v>203</v>
      </c>
      <c r="B107">
        <v>1</v>
      </c>
      <c r="C107">
        <v>3</v>
      </c>
      <c r="D107">
        <v>10</v>
      </c>
      <c r="E107">
        <v>22</v>
      </c>
      <c r="F107">
        <v>68</v>
      </c>
      <c r="G107">
        <v>105</v>
      </c>
      <c r="H107" t="s">
        <v>406</v>
      </c>
    </row>
    <row r="108" spans="1:8">
      <c r="A108" t="s">
        <v>204</v>
      </c>
      <c r="B108">
        <v>1</v>
      </c>
      <c r="C108">
        <v>3</v>
      </c>
      <c r="D108">
        <v>10</v>
      </c>
      <c r="E108">
        <v>22</v>
      </c>
      <c r="F108">
        <v>67</v>
      </c>
      <c r="G108">
        <v>106</v>
      </c>
      <c r="H108" t="s">
        <v>407</v>
      </c>
    </row>
    <row r="109" spans="1:8">
      <c r="A109" t="s">
        <v>205</v>
      </c>
      <c r="B109">
        <v>1</v>
      </c>
      <c r="C109">
        <v>3</v>
      </c>
      <c r="D109">
        <v>10</v>
      </c>
      <c r="E109">
        <v>19</v>
      </c>
      <c r="F109">
        <v>58</v>
      </c>
      <c r="G109">
        <v>107</v>
      </c>
      <c r="H109" t="s">
        <v>408</v>
      </c>
    </row>
    <row r="110" spans="1:8">
      <c r="A110" t="s">
        <v>206</v>
      </c>
      <c r="B110">
        <v>1</v>
      </c>
      <c r="C110">
        <v>3</v>
      </c>
      <c r="D110">
        <v>10</v>
      </c>
      <c r="E110">
        <v>24</v>
      </c>
      <c r="F110">
        <v>71</v>
      </c>
      <c r="G110">
        <v>108</v>
      </c>
      <c r="H110" t="s">
        <v>409</v>
      </c>
    </row>
    <row r="111" spans="1:8">
      <c r="A111" t="s">
        <v>207</v>
      </c>
      <c r="B111">
        <v>1</v>
      </c>
      <c r="C111">
        <v>3</v>
      </c>
      <c r="D111">
        <v>10</v>
      </c>
      <c r="E111">
        <v>20</v>
      </c>
      <c r="F111">
        <v>61</v>
      </c>
      <c r="G111">
        <v>109</v>
      </c>
      <c r="H111" t="s">
        <v>410</v>
      </c>
    </row>
    <row r="112" spans="1:8">
      <c r="A112" t="s">
        <v>208</v>
      </c>
      <c r="B112">
        <v>1</v>
      </c>
      <c r="C112">
        <v>3</v>
      </c>
      <c r="D112">
        <v>9</v>
      </c>
      <c r="E112">
        <v>21</v>
      </c>
      <c r="F112">
        <v>64</v>
      </c>
      <c r="G112">
        <v>110</v>
      </c>
      <c r="H112" t="s">
        <v>411</v>
      </c>
    </row>
    <row r="113" spans="1:8">
      <c r="A113" t="s">
        <v>209</v>
      </c>
      <c r="B113">
        <v>1</v>
      </c>
      <c r="C113">
        <v>3</v>
      </c>
      <c r="D113">
        <v>10</v>
      </c>
      <c r="E113">
        <v>21</v>
      </c>
      <c r="F113">
        <v>67</v>
      </c>
      <c r="G113">
        <v>111</v>
      </c>
      <c r="H113" t="s">
        <v>412</v>
      </c>
    </row>
    <row r="114" spans="1:8">
      <c r="A114" t="s">
        <v>210</v>
      </c>
      <c r="B114">
        <v>1</v>
      </c>
      <c r="C114">
        <v>3</v>
      </c>
      <c r="D114">
        <v>10</v>
      </c>
      <c r="E114">
        <v>21</v>
      </c>
      <c r="F114">
        <v>64</v>
      </c>
      <c r="G114">
        <v>112</v>
      </c>
      <c r="H114" t="s">
        <v>413</v>
      </c>
    </row>
    <row r="115" spans="1:8">
      <c r="A115" t="s">
        <v>211</v>
      </c>
      <c r="B115">
        <v>1</v>
      </c>
      <c r="C115">
        <v>4</v>
      </c>
      <c r="D115">
        <v>8</v>
      </c>
      <c r="E115">
        <v>21</v>
      </c>
      <c r="F115">
        <v>61</v>
      </c>
      <c r="G115">
        <v>113</v>
      </c>
      <c r="H115" t="s">
        <v>414</v>
      </c>
    </row>
    <row r="116" spans="1:8">
      <c r="A116" t="s">
        <v>212</v>
      </c>
      <c r="B116">
        <v>1</v>
      </c>
      <c r="C116">
        <v>4</v>
      </c>
      <c r="D116">
        <v>9</v>
      </c>
      <c r="E116">
        <v>20</v>
      </c>
      <c r="F116">
        <v>61</v>
      </c>
      <c r="G116">
        <v>114</v>
      </c>
      <c r="H116" t="s">
        <v>415</v>
      </c>
    </row>
    <row r="117" spans="1:8">
      <c r="A117" t="s">
        <v>213</v>
      </c>
      <c r="B117">
        <v>1</v>
      </c>
      <c r="C117">
        <v>4</v>
      </c>
      <c r="D117">
        <v>8</v>
      </c>
      <c r="E117">
        <v>20</v>
      </c>
      <c r="F117">
        <v>58</v>
      </c>
      <c r="G117">
        <v>115</v>
      </c>
      <c r="H117" t="s">
        <v>416</v>
      </c>
    </row>
    <row r="118" spans="1:8">
      <c r="A118" t="s">
        <v>214</v>
      </c>
      <c r="B118">
        <v>1</v>
      </c>
      <c r="C118">
        <v>3</v>
      </c>
      <c r="D118">
        <v>10</v>
      </c>
      <c r="E118">
        <v>23</v>
      </c>
      <c r="F118">
        <v>68</v>
      </c>
      <c r="G118">
        <v>116</v>
      </c>
      <c r="H118" t="s">
        <v>417</v>
      </c>
    </row>
    <row r="119" spans="1:8">
      <c r="A119" t="s">
        <v>215</v>
      </c>
      <c r="B119">
        <v>1</v>
      </c>
      <c r="C119">
        <v>3</v>
      </c>
      <c r="D119">
        <v>10</v>
      </c>
      <c r="E119">
        <v>26</v>
      </c>
      <c r="F119">
        <v>71</v>
      </c>
      <c r="G119">
        <v>117</v>
      </c>
      <c r="H119" t="s">
        <v>418</v>
      </c>
    </row>
    <row r="120" spans="1:8">
      <c r="A120" t="s">
        <v>216</v>
      </c>
      <c r="B120">
        <v>1</v>
      </c>
      <c r="C120">
        <v>3</v>
      </c>
      <c r="D120">
        <v>10</v>
      </c>
      <c r="E120">
        <v>23</v>
      </c>
      <c r="F120">
        <v>69</v>
      </c>
      <c r="G120">
        <v>118</v>
      </c>
      <c r="H120" t="s">
        <v>419</v>
      </c>
    </row>
    <row r="121" spans="1:8">
      <c r="A121" t="s">
        <v>217</v>
      </c>
      <c r="B121">
        <v>1</v>
      </c>
      <c r="C121">
        <v>3</v>
      </c>
      <c r="D121">
        <v>10</v>
      </c>
      <c r="E121">
        <v>19</v>
      </c>
      <c r="F121">
        <v>62</v>
      </c>
      <c r="G121">
        <v>119</v>
      </c>
      <c r="H121" t="s">
        <v>420</v>
      </c>
    </row>
    <row r="122" spans="1:8">
      <c r="A122" t="s">
        <v>218</v>
      </c>
      <c r="B122">
        <v>1</v>
      </c>
      <c r="C122">
        <v>3</v>
      </c>
      <c r="D122">
        <v>10</v>
      </c>
      <c r="E122">
        <v>20</v>
      </c>
      <c r="F122">
        <v>63</v>
      </c>
      <c r="G122">
        <v>120</v>
      </c>
      <c r="H122" t="s">
        <v>421</v>
      </c>
    </row>
    <row r="123" spans="1:8">
      <c r="A123" t="s">
        <v>219</v>
      </c>
      <c r="B123">
        <v>1</v>
      </c>
      <c r="C123">
        <v>3</v>
      </c>
      <c r="D123">
        <v>9</v>
      </c>
      <c r="E123">
        <v>18</v>
      </c>
      <c r="F123">
        <v>58</v>
      </c>
      <c r="G123">
        <v>121</v>
      </c>
      <c r="H123" t="s">
        <v>422</v>
      </c>
    </row>
    <row r="124" spans="1:8">
      <c r="A124" t="s">
        <v>220</v>
      </c>
      <c r="B124">
        <v>1</v>
      </c>
      <c r="C124">
        <v>3</v>
      </c>
      <c r="D124">
        <v>10</v>
      </c>
      <c r="E124">
        <v>22</v>
      </c>
      <c r="F124">
        <v>71</v>
      </c>
      <c r="G124">
        <v>122</v>
      </c>
      <c r="H124" t="s">
        <v>423</v>
      </c>
    </row>
    <row r="125" spans="1:8">
      <c r="A125" t="s">
        <v>221</v>
      </c>
      <c r="B125">
        <v>1</v>
      </c>
      <c r="C125">
        <v>3</v>
      </c>
      <c r="D125">
        <v>10</v>
      </c>
      <c r="E125">
        <v>21</v>
      </c>
      <c r="F125">
        <v>66</v>
      </c>
      <c r="G125">
        <v>123</v>
      </c>
      <c r="H125" t="s">
        <v>424</v>
      </c>
    </row>
    <row r="126" spans="1:8">
      <c r="A126" t="s">
        <v>222</v>
      </c>
      <c r="B126">
        <v>1</v>
      </c>
      <c r="C126">
        <v>3</v>
      </c>
      <c r="D126">
        <v>10</v>
      </c>
      <c r="E126">
        <v>21</v>
      </c>
      <c r="F126">
        <v>69</v>
      </c>
      <c r="G126">
        <v>124</v>
      </c>
      <c r="H126" t="s">
        <v>425</v>
      </c>
    </row>
    <row r="127" spans="1:8">
      <c r="A127" t="s">
        <v>223</v>
      </c>
      <c r="B127">
        <v>1</v>
      </c>
      <c r="C127">
        <v>3</v>
      </c>
      <c r="D127">
        <v>10</v>
      </c>
      <c r="E127">
        <v>21</v>
      </c>
      <c r="F127">
        <v>65</v>
      </c>
      <c r="G127">
        <v>125</v>
      </c>
      <c r="H127" t="s">
        <v>426</v>
      </c>
    </row>
    <row r="128" spans="1:8">
      <c r="A128" t="s">
        <v>224</v>
      </c>
      <c r="B128">
        <v>1</v>
      </c>
      <c r="C128">
        <v>3</v>
      </c>
      <c r="D128">
        <v>10</v>
      </c>
      <c r="E128">
        <v>20</v>
      </c>
      <c r="F128">
        <v>63</v>
      </c>
      <c r="G128">
        <v>126</v>
      </c>
      <c r="H128" t="s">
        <v>427</v>
      </c>
    </row>
    <row r="129" spans="1:8">
      <c r="A129" t="s">
        <v>225</v>
      </c>
      <c r="B129">
        <v>1</v>
      </c>
      <c r="C129">
        <v>3</v>
      </c>
      <c r="D129">
        <v>10</v>
      </c>
      <c r="E129">
        <v>20</v>
      </c>
      <c r="F129">
        <v>64</v>
      </c>
      <c r="G129">
        <v>127</v>
      </c>
      <c r="H129" t="s">
        <v>428</v>
      </c>
    </row>
    <row r="130" spans="1:8">
      <c r="A130" t="s">
        <v>226</v>
      </c>
      <c r="B130">
        <v>1</v>
      </c>
      <c r="C130">
        <v>3</v>
      </c>
      <c r="D130">
        <v>9</v>
      </c>
      <c r="E130">
        <v>19</v>
      </c>
      <c r="F130">
        <v>58</v>
      </c>
      <c r="G130">
        <v>128</v>
      </c>
      <c r="H130" t="s">
        <v>429</v>
      </c>
    </row>
    <row r="131" spans="1:8">
      <c r="A131" t="s">
        <v>227</v>
      </c>
      <c r="B131">
        <v>1</v>
      </c>
      <c r="C131">
        <v>3</v>
      </c>
      <c r="D131">
        <v>10</v>
      </c>
      <c r="E131">
        <v>20</v>
      </c>
      <c r="F131">
        <v>63</v>
      </c>
      <c r="G131">
        <v>129</v>
      </c>
      <c r="H131" t="s">
        <v>430</v>
      </c>
    </row>
    <row r="132" spans="1:8">
      <c r="A132" t="s">
        <v>228</v>
      </c>
      <c r="B132">
        <v>1</v>
      </c>
      <c r="C132">
        <v>3</v>
      </c>
      <c r="D132">
        <v>10</v>
      </c>
      <c r="E132">
        <v>19</v>
      </c>
      <c r="F132">
        <v>58</v>
      </c>
      <c r="G132">
        <v>130</v>
      </c>
      <c r="H132" t="s">
        <v>431</v>
      </c>
    </row>
    <row r="133" spans="1:8">
      <c r="A133" t="s">
        <v>229</v>
      </c>
      <c r="B133">
        <v>1</v>
      </c>
      <c r="C133">
        <v>3</v>
      </c>
      <c r="D133">
        <v>10</v>
      </c>
      <c r="E133">
        <v>22</v>
      </c>
      <c r="F133">
        <v>68</v>
      </c>
      <c r="G133">
        <v>131</v>
      </c>
      <c r="H133" t="s">
        <v>432</v>
      </c>
    </row>
    <row r="134" spans="1:8">
      <c r="A134" t="s">
        <v>230</v>
      </c>
      <c r="B134">
        <v>1</v>
      </c>
      <c r="C134">
        <v>3</v>
      </c>
      <c r="D134">
        <v>10</v>
      </c>
      <c r="E134">
        <v>22</v>
      </c>
      <c r="F134">
        <v>64</v>
      </c>
      <c r="G134">
        <v>132</v>
      </c>
      <c r="H134" t="s">
        <v>433</v>
      </c>
    </row>
    <row r="135" spans="1:8">
      <c r="A135" t="s">
        <v>231</v>
      </c>
      <c r="B135">
        <v>1</v>
      </c>
      <c r="C135">
        <v>3</v>
      </c>
      <c r="D135">
        <v>9</v>
      </c>
      <c r="E135">
        <v>20</v>
      </c>
      <c r="F135">
        <v>58</v>
      </c>
      <c r="G135">
        <v>133</v>
      </c>
      <c r="H135" t="s">
        <v>434</v>
      </c>
    </row>
    <row r="136" spans="1:8">
      <c r="A136" t="s">
        <v>232</v>
      </c>
      <c r="B136">
        <v>1</v>
      </c>
      <c r="C136">
        <v>3</v>
      </c>
      <c r="D136">
        <v>10</v>
      </c>
      <c r="E136">
        <v>24</v>
      </c>
      <c r="F136">
        <v>68</v>
      </c>
      <c r="G136">
        <v>134</v>
      </c>
      <c r="H136" t="s">
        <v>435</v>
      </c>
    </row>
    <row r="137" spans="1:8">
      <c r="A137" t="s">
        <v>233</v>
      </c>
      <c r="B137">
        <v>1</v>
      </c>
      <c r="C137">
        <v>3</v>
      </c>
      <c r="D137">
        <v>10</v>
      </c>
      <c r="E137">
        <v>21</v>
      </c>
      <c r="F137">
        <v>64</v>
      </c>
      <c r="G137">
        <v>135</v>
      </c>
      <c r="H137" t="s">
        <v>436</v>
      </c>
    </row>
    <row r="138" spans="1:8">
      <c r="A138" t="s">
        <v>234</v>
      </c>
      <c r="B138">
        <v>1</v>
      </c>
      <c r="C138">
        <v>3</v>
      </c>
      <c r="D138">
        <v>10</v>
      </c>
      <c r="E138">
        <v>23</v>
      </c>
      <c r="F138">
        <v>67</v>
      </c>
      <c r="G138">
        <v>136</v>
      </c>
      <c r="H138" t="s">
        <v>437</v>
      </c>
    </row>
    <row r="139" spans="1:8">
      <c r="A139" t="s">
        <v>235</v>
      </c>
      <c r="B139">
        <v>1</v>
      </c>
      <c r="C139">
        <v>3</v>
      </c>
      <c r="D139">
        <v>10</v>
      </c>
      <c r="E139">
        <v>24</v>
      </c>
      <c r="F139">
        <v>67</v>
      </c>
      <c r="G139">
        <v>137</v>
      </c>
      <c r="H139" t="s">
        <v>438</v>
      </c>
    </row>
    <row r="140" spans="1:8">
      <c r="A140" t="s">
        <v>236</v>
      </c>
      <c r="B140">
        <v>1</v>
      </c>
      <c r="C140">
        <v>3</v>
      </c>
      <c r="D140">
        <v>10</v>
      </c>
      <c r="E140">
        <v>22</v>
      </c>
      <c r="F140">
        <v>69</v>
      </c>
      <c r="G140">
        <v>138</v>
      </c>
      <c r="H140" t="s">
        <v>439</v>
      </c>
    </row>
    <row r="141" spans="1:8">
      <c r="A141" t="s">
        <v>237</v>
      </c>
      <c r="B141">
        <v>1</v>
      </c>
      <c r="C141">
        <v>3</v>
      </c>
      <c r="D141">
        <v>10</v>
      </c>
      <c r="E141">
        <v>24</v>
      </c>
      <c r="F141">
        <v>69</v>
      </c>
      <c r="G141">
        <v>139</v>
      </c>
      <c r="H141" t="s">
        <v>440</v>
      </c>
    </row>
    <row r="142" spans="1:8">
      <c r="A142" t="s">
        <v>238</v>
      </c>
      <c r="B142">
        <v>1</v>
      </c>
      <c r="C142">
        <v>3</v>
      </c>
      <c r="D142">
        <v>10</v>
      </c>
      <c r="E142">
        <v>21</v>
      </c>
      <c r="F142">
        <v>68</v>
      </c>
      <c r="G142">
        <v>140</v>
      </c>
      <c r="H142" t="s">
        <v>441</v>
      </c>
    </row>
    <row r="143" spans="1:8">
      <c r="A143" t="s">
        <v>239</v>
      </c>
      <c r="B143">
        <v>1</v>
      </c>
      <c r="C143">
        <v>3</v>
      </c>
      <c r="D143">
        <v>10</v>
      </c>
      <c r="E143">
        <v>20</v>
      </c>
      <c r="F143">
        <v>63</v>
      </c>
      <c r="G143">
        <v>141</v>
      </c>
      <c r="H143" t="s">
        <v>442</v>
      </c>
    </row>
    <row r="144" spans="1:8">
      <c r="A144" t="s">
        <v>240</v>
      </c>
      <c r="B144">
        <v>1</v>
      </c>
      <c r="C144">
        <v>3</v>
      </c>
      <c r="D144">
        <v>10</v>
      </c>
      <c r="E144">
        <v>22</v>
      </c>
      <c r="F144">
        <v>63</v>
      </c>
      <c r="G144">
        <v>142</v>
      </c>
      <c r="H144" t="s">
        <v>443</v>
      </c>
    </row>
    <row r="145" spans="1:8">
      <c r="A145" t="s">
        <v>241</v>
      </c>
      <c r="B145">
        <v>1</v>
      </c>
      <c r="C145">
        <v>3</v>
      </c>
      <c r="D145">
        <v>10</v>
      </c>
      <c r="E145">
        <v>24</v>
      </c>
      <c r="F145">
        <v>71</v>
      </c>
      <c r="G145">
        <v>143</v>
      </c>
      <c r="H145" t="s">
        <v>444</v>
      </c>
    </row>
    <row r="146" spans="1:8">
      <c r="A146" t="s">
        <v>242</v>
      </c>
      <c r="B146">
        <v>1</v>
      </c>
      <c r="C146">
        <v>3</v>
      </c>
      <c r="D146">
        <v>10</v>
      </c>
      <c r="E146">
        <v>22</v>
      </c>
      <c r="F146">
        <v>64</v>
      </c>
      <c r="G146">
        <v>144</v>
      </c>
      <c r="H146" t="s">
        <v>445</v>
      </c>
    </row>
    <row r="147" spans="1:8">
      <c r="A147" t="s">
        <v>243</v>
      </c>
      <c r="B147">
        <v>1</v>
      </c>
      <c r="C147">
        <v>3</v>
      </c>
      <c r="D147">
        <v>9</v>
      </c>
      <c r="E147">
        <v>20</v>
      </c>
      <c r="F147">
        <v>63</v>
      </c>
      <c r="G147">
        <v>145</v>
      </c>
      <c r="H147" t="s">
        <v>446</v>
      </c>
    </row>
    <row r="148" spans="1:8">
      <c r="A148" t="s">
        <v>244</v>
      </c>
      <c r="B148">
        <v>1</v>
      </c>
      <c r="C148">
        <v>3</v>
      </c>
      <c r="D148">
        <v>9</v>
      </c>
      <c r="E148">
        <v>18</v>
      </c>
      <c r="F148">
        <v>60</v>
      </c>
      <c r="G148">
        <v>146</v>
      </c>
      <c r="H148" t="s">
        <v>447</v>
      </c>
    </row>
    <row r="149" spans="1:8">
      <c r="A149" t="s">
        <v>245</v>
      </c>
      <c r="B149">
        <v>1</v>
      </c>
      <c r="C149">
        <v>3</v>
      </c>
      <c r="D149">
        <v>9</v>
      </c>
      <c r="E149">
        <v>18</v>
      </c>
      <c r="F149">
        <v>61</v>
      </c>
      <c r="G149">
        <v>147</v>
      </c>
      <c r="H149" t="s">
        <v>448</v>
      </c>
    </row>
    <row r="150" spans="1:8">
      <c r="A150" t="s">
        <v>246</v>
      </c>
      <c r="B150">
        <v>1</v>
      </c>
      <c r="C150">
        <v>3</v>
      </c>
      <c r="D150">
        <v>9</v>
      </c>
      <c r="E150">
        <v>20</v>
      </c>
      <c r="F150">
        <v>66</v>
      </c>
      <c r="G150">
        <v>148</v>
      </c>
      <c r="H150" t="s">
        <v>449</v>
      </c>
    </row>
    <row r="151" spans="1:8">
      <c r="A151" t="s">
        <v>247</v>
      </c>
      <c r="B151">
        <v>1</v>
      </c>
      <c r="C151">
        <v>3</v>
      </c>
      <c r="D151">
        <v>10</v>
      </c>
      <c r="E151">
        <v>21</v>
      </c>
      <c r="F151">
        <v>64</v>
      </c>
      <c r="G151">
        <v>149</v>
      </c>
      <c r="H151" t="s">
        <v>450</v>
      </c>
    </row>
    <row r="152" spans="1:8">
      <c r="A152" t="s">
        <v>248</v>
      </c>
      <c r="B152">
        <v>1</v>
      </c>
      <c r="C152">
        <v>3</v>
      </c>
      <c r="D152">
        <v>10</v>
      </c>
      <c r="E152">
        <v>20</v>
      </c>
      <c r="F152">
        <v>61</v>
      </c>
      <c r="G152">
        <v>150</v>
      </c>
      <c r="H152" t="s">
        <v>451</v>
      </c>
    </row>
    <row r="153" spans="1:8">
      <c r="A153" t="s">
        <v>249</v>
      </c>
      <c r="B153">
        <v>1</v>
      </c>
      <c r="C153">
        <v>3</v>
      </c>
      <c r="D153">
        <v>10</v>
      </c>
      <c r="E153">
        <v>19</v>
      </c>
      <c r="F153">
        <v>62</v>
      </c>
      <c r="G153">
        <v>151</v>
      </c>
      <c r="H153" t="s">
        <v>452</v>
      </c>
    </row>
    <row r="154" spans="1:8">
      <c r="A154" t="s">
        <v>250</v>
      </c>
      <c r="B154">
        <v>1</v>
      </c>
      <c r="C154">
        <v>3</v>
      </c>
      <c r="D154">
        <v>10</v>
      </c>
      <c r="E154">
        <v>19</v>
      </c>
      <c r="F154">
        <v>59</v>
      </c>
      <c r="G154">
        <v>152</v>
      </c>
      <c r="H154" t="s">
        <v>453</v>
      </c>
    </row>
    <row r="155" spans="1:8">
      <c r="A155" t="s">
        <v>251</v>
      </c>
      <c r="B155">
        <v>1</v>
      </c>
      <c r="C155">
        <v>3</v>
      </c>
      <c r="D155">
        <v>10</v>
      </c>
      <c r="E155">
        <v>19</v>
      </c>
      <c r="F155">
        <v>62</v>
      </c>
      <c r="G155">
        <v>153</v>
      </c>
      <c r="H155" t="s">
        <v>454</v>
      </c>
    </row>
    <row r="156" spans="1:8">
      <c r="A156" t="s">
        <v>252</v>
      </c>
      <c r="B156">
        <v>1</v>
      </c>
      <c r="C156">
        <v>3</v>
      </c>
      <c r="D156">
        <v>10</v>
      </c>
      <c r="E156">
        <v>19</v>
      </c>
      <c r="F156">
        <v>61</v>
      </c>
      <c r="G156">
        <v>154</v>
      </c>
      <c r="H156" t="s">
        <v>455</v>
      </c>
    </row>
    <row r="157" spans="1:8">
      <c r="A157" t="s">
        <v>253</v>
      </c>
      <c r="B157">
        <v>1</v>
      </c>
      <c r="C157">
        <v>3</v>
      </c>
      <c r="D157">
        <v>10</v>
      </c>
      <c r="E157">
        <v>22</v>
      </c>
      <c r="F157">
        <v>64</v>
      </c>
      <c r="G157">
        <v>155</v>
      </c>
      <c r="H157" t="s">
        <v>456</v>
      </c>
    </row>
    <row r="158" spans="1:8">
      <c r="A158" t="s">
        <v>254</v>
      </c>
      <c r="B158">
        <v>1</v>
      </c>
      <c r="C158">
        <v>3</v>
      </c>
      <c r="D158">
        <v>9</v>
      </c>
      <c r="E158">
        <v>19</v>
      </c>
      <c r="F158">
        <v>61</v>
      </c>
      <c r="G158">
        <v>156</v>
      </c>
      <c r="H158" t="s">
        <v>457</v>
      </c>
    </row>
    <row r="159" spans="1:8">
      <c r="A159" t="s">
        <v>255</v>
      </c>
      <c r="B159">
        <v>1</v>
      </c>
      <c r="C159">
        <v>3</v>
      </c>
      <c r="D159">
        <v>9</v>
      </c>
      <c r="E159">
        <v>19</v>
      </c>
      <c r="F159">
        <v>58</v>
      </c>
      <c r="G159">
        <v>157</v>
      </c>
      <c r="H159" t="s">
        <v>458</v>
      </c>
    </row>
    <row r="160" spans="1:8">
      <c r="A160" t="s">
        <v>256</v>
      </c>
      <c r="B160">
        <v>1</v>
      </c>
      <c r="C160">
        <v>3</v>
      </c>
      <c r="D160">
        <v>10</v>
      </c>
      <c r="E160">
        <v>20</v>
      </c>
      <c r="F160">
        <v>62</v>
      </c>
      <c r="G160">
        <v>158</v>
      </c>
      <c r="H160" t="s">
        <v>459</v>
      </c>
    </row>
    <row r="161" spans="1:8">
      <c r="A161" t="s">
        <v>257</v>
      </c>
      <c r="B161">
        <v>1</v>
      </c>
      <c r="C161">
        <v>3</v>
      </c>
      <c r="D161">
        <v>9</v>
      </c>
      <c r="E161">
        <v>20</v>
      </c>
      <c r="F161">
        <v>63</v>
      </c>
      <c r="G161">
        <v>159</v>
      </c>
      <c r="H161" t="s">
        <v>460</v>
      </c>
    </row>
    <row r="162" spans="1:8">
      <c r="A162" t="s">
        <v>258</v>
      </c>
      <c r="B162">
        <v>1</v>
      </c>
      <c r="C162">
        <v>3</v>
      </c>
      <c r="D162">
        <v>10</v>
      </c>
      <c r="E162">
        <v>22</v>
      </c>
      <c r="F162">
        <v>69</v>
      </c>
      <c r="G162">
        <v>160</v>
      </c>
      <c r="H162" t="s">
        <v>461</v>
      </c>
    </row>
    <row r="163" spans="1:8">
      <c r="A163" t="s">
        <v>259</v>
      </c>
      <c r="B163">
        <v>1</v>
      </c>
      <c r="C163">
        <v>3</v>
      </c>
      <c r="D163">
        <v>10</v>
      </c>
      <c r="E163">
        <v>21</v>
      </c>
      <c r="F163">
        <v>66</v>
      </c>
      <c r="G163">
        <v>161</v>
      </c>
      <c r="H163" t="s">
        <v>462</v>
      </c>
    </row>
    <row r="164" spans="1:8">
      <c r="A164" t="s">
        <v>260</v>
      </c>
      <c r="B164">
        <v>1</v>
      </c>
      <c r="C164">
        <v>3</v>
      </c>
      <c r="D164">
        <v>10</v>
      </c>
      <c r="E164">
        <v>25</v>
      </c>
      <c r="F164">
        <v>67</v>
      </c>
      <c r="G164">
        <v>162</v>
      </c>
      <c r="H164" t="s">
        <v>463</v>
      </c>
    </row>
    <row r="165" spans="1:8">
      <c r="A165" t="s">
        <v>261</v>
      </c>
      <c r="B165">
        <v>1</v>
      </c>
      <c r="C165">
        <v>3</v>
      </c>
      <c r="D165">
        <v>10</v>
      </c>
      <c r="E165">
        <v>24</v>
      </c>
      <c r="F165">
        <v>67</v>
      </c>
      <c r="G165">
        <v>163</v>
      </c>
      <c r="H165" t="s">
        <v>464</v>
      </c>
    </row>
    <row r="166" spans="1:8">
      <c r="A166" t="s">
        <v>262</v>
      </c>
      <c r="B166">
        <v>1</v>
      </c>
      <c r="C166">
        <v>3</v>
      </c>
      <c r="D166">
        <v>10</v>
      </c>
      <c r="E166">
        <v>24</v>
      </c>
      <c r="F166">
        <v>67</v>
      </c>
      <c r="G166">
        <v>164</v>
      </c>
      <c r="H166" t="s">
        <v>465</v>
      </c>
    </row>
    <row r="167" spans="1:8">
      <c r="A167" t="s">
        <v>263</v>
      </c>
      <c r="B167">
        <v>1</v>
      </c>
      <c r="C167">
        <v>3</v>
      </c>
      <c r="D167">
        <v>10</v>
      </c>
      <c r="E167">
        <v>22</v>
      </c>
      <c r="F167">
        <v>68</v>
      </c>
      <c r="G167">
        <v>165</v>
      </c>
      <c r="H167" t="s">
        <v>466</v>
      </c>
    </row>
    <row r="168" spans="1:8">
      <c r="A168" t="s">
        <v>264</v>
      </c>
      <c r="B168">
        <v>1</v>
      </c>
      <c r="C168">
        <v>3</v>
      </c>
      <c r="D168">
        <v>10</v>
      </c>
      <c r="E168">
        <v>20</v>
      </c>
      <c r="F168">
        <v>68</v>
      </c>
      <c r="G168">
        <v>166</v>
      </c>
      <c r="H168" t="s">
        <v>467</v>
      </c>
    </row>
    <row r="169" spans="1:8">
      <c r="A169" t="s">
        <v>265</v>
      </c>
      <c r="B169">
        <v>1</v>
      </c>
      <c r="C169">
        <v>3</v>
      </c>
      <c r="D169">
        <v>9</v>
      </c>
      <c r="E169">
        <v>22</v>
      </c>
      <c r="F169">
        <v>68</v>
      </c>
      <c r="G169">
        <v>167</v>
      </c>
      <c r="H169" t="s">
        <v>468</v>
      </c>
    </row>
    <row r="170" spans="1:8">
      <c r="A170" t="s">
        <v>266</v>
      </c>
      <c r="B170">
        <v>1</v>
      </c>
      <c r="C170">
        <v>3</v>
      </c>
      <c r="D170">
        <v>9</v>
      </c>
      <c r="E170">
        <v>20</v>
      </c>
      <c r="F170">
        <v>61</v>
      </c>
      <c r="G170">
        <v>168</v>
      </c>
      <c r="H170" t="s">
        <v>469</v>
      </c>
    </row>
    <row r="171" spans="1:8">
      <c r="A171" t="s">
        <v>267</v>
      </c>
      <c r="B171">
        <v>1</v>
      </c>
      <c r="C171">
        <v>3</v>
      </c>
      <c r="D171">
        <v>10</v>
      </c>
      <c r="E171">
        <v>20</v>
      </c>
      <c r="F171">
        <v>67</v>
      </c>
      <c r="G171">
        <v>169</v>
      </c>
      <c r="H171" t="s">
        <v>470</v>
      </c>
    </row>
    <row r="172" spans="1:8">
      <c r="A172" t="s">
        <v>268</v>
      </c>
      <c r="B172">
        <v>1</v>
      </c>
      <c r="C172">
        <v>3</v>
      </c>
      <c r="D172">
        <v>10</v>
      </c>
      <c r="E172">
        <v>25</v>
      </c>
      <c r="F172">
        <v>71</v>
      </c>
      <c r="G172">
        <v>170</v>
      </c>
      <c r="H172" t="s">
        <v>471</v>
      </c>
    </row>
    <row r="173" spans="1:8">
      <c r="A173" t="s">
        <v>269</v>
      </c>
      <c r="B173">
        <v>1</v>
      </c>
      <c r="C173">
        <v>3</v>
      </c>
      <c r="D173">
        <v>10</v>
      </c>
      <c r="E173">
        <v>23</v>
      </c>
      <c r="F173">
        <v>69</v>
      </c>
      <c r="G173">
        <v>171</v>
      </c>
      <c r="H173" t="s">
        <v>472</v>
      </c>
    </row>
    <row r="174" spans="1:8">
      <c r="A174" t="s">
        <v>270</v>
      </c>
      <c r="B174">
        <v>1</v>
      </c>
      <c r="C174">
        <v>3</v>
      </c>
      <c r="D174">
        <v>10</v>
      </c>
      <c r="E174">
        <v>21</v>
      </c>
      <c r="F174">
        <v>68</v>
      </c>
      <c r="G174">
        <v>172</v>
      </c>
      <c r="H174" t="s">
        <v>473</v>
      </c>
    </row>
    <row r="175" spans="1:8">
      <c r="A175" t="s">
        <v>271</v>
      </c>
      <c r="B175">
        <v>1</v>
      </c>
      <c r="C175">
        <v>3</v>
      </c>
      <c r="D175">
        <v>10</v>
      </c>
      <c r="E175">
        <v>23</v>
      </c>
      <c r="F175">
        <v>67</v>
      </c>
      <c r="G175">
        <v>173</v>
      </c>
      <c r="H175" t="s">
        <v>474</v>
      </c>
    </row>
    <row r="176" spans="1:8">
      <c r="A176" t="s">
        <v>272</v>
      </c>
      <c r="B176">
        <v>1</v>
      </c>
      <c r="C176">
        <v>3</v>
      </c>
      <c r="D176">
        <v>10</v>
      </c>
      <c r="E176">
        <v>21</v>
      </c>
      <c r="F176">
        <v>64</v>
      </c>
      <c r="G176">
        <v>174</v>
      </c>
      <c r="H176" t="s">
        <v>475</v>
      </c>
    </row>
    <row r="177" spans="1:8">
      <c r="A177" t="s">
        <v>273</v>
      </c>
      <c r="B177">
        <v>1</v>
      </c>
      <c r="C177">
        <v>3</v>
      </c>
      <c r="D177">
        <v>10</v>
      </c>
      <c r="E177">
        <v>21</v>
      </c>
      <c r="F177">
        <v>68</v>
      </c>
      <c r="G177">
        <v>175</v>
      </c>
      <c r="H177" t="s">
        <v>476</v>
      </c>
    </row>
    <row r="178" spans="1:8">
      <c r="A178" t="s">
        <v>274</v>
      </c>
      <c r="B178">
        <v>1</v>
      </c>
      <c r="C178">
        <v>3</v>
      </c>
      <c r="D178">
        <v>10</v>
      </c>
      <c r="E178">
        <v>20</v>
      </c>
      <c r="F178">
        <v>58</v>
      </c>
      <c r="G178">
        <v>176</v>
      </c>
      <c r="H178" t="s">
        <v>477</v>
      </c>
    </row>
    <row r="179" spans="1:8">
      <c r="A179" t="s">
        <v>275</v>
      </c>
      <c r="B179">
        <v>1</v>
      </c>
      <c r="C179">
        <v>3</v>
      </c>
      <c r="D179">
        <v>10</v>
      </c>
      <c r="E179">
        <v>18</v>
      </c>
      <c r="F179">
        <v>61</v>
      </c>
      <c r="G179">
        <v>177</v>
      </c>
      <c r="H179" t="s">
        <v>478</v>
      </c>
    </row>
    <row r="180" spans="1:8">
      <c r="A180" t="s">
        <v>276</v>
      </c>
      <c r="B180">
        <v>1</v>
      </c>
      <c r="C180">
        <v>3</v>
      </c>
      <c r="D180">
        <v>10</v>
      </c>
      <c r="E180">
        <v>20</v>
      </c>
      <c r="F180">
        <v>61</v>
      </c>
      <c r="G180">
        <v>178</v>
      </c>
      <c r="H180" t="s">
        <v>479</v>
      </c>
    </row>
    <row r="181" spans="1:8">
      <c r="A181" t="s">
        <v>277</v>
      </c>
      <c r="B181">
        <v>1</v>
      </c>
      <c r="C181">
        <v>3</v>
      </c>
      <c r="D181">
        <v>10</v>
      </c>
      <c r="E181">
        <v>24</v>
      </c>
      <c r="F181">
        <v>69</v>
      </c>
      <c r="G181">
        <v>179</v>
      </c>
      <c r="H181" t="s">
        <v>480</v>
      </c>
    </row>
    <row r="182" spans="1:8">
      <c r="A182" t="s">
        <v>278</v>
      </c>
      <c r="B182">
        <v>1</v>
      </c>
      <c r="C182">
        <v>3</v>
      </c>
      <c r="D182">
        <v>10</v>
      </c>
      <c r="E182">
        <v>23</v>
      </c>
      <c r="F182">
        <v>68</v>
      </c>
      <c r="G182">
        <v>180</v>
      </c>
      <c r="H182" t="s">
        <v>481</v>
      </c>
    </row>
    <row r="183" spans="1:8">
      <c r="A183" t="s">
        <v>279</v>
      </c>
      <c r="B183">
        <v>1</v>
      </c>
      <c r="C183">
        <v>3</v>
      </c>
      <c r="D183">
        <v>10</v>
      </c>
      <c r="E183">
        <v>23</v>
      </c>
      <c r="F183">
        <v>68</v>
      </c>
      <c r="G183">
        <v>181</v>
      </c>
      <c r="H183" t="s">
        <v>482</v>
      </c>
    </row>
    <row r="184" spans="1:8">
      <c r="A184" t="s">
        <v>280</v>
      </c>
      <c r="B184">
        <v>1</v>
      </c>
      <c r="C184">
        <v>3</v>
      </c>
      <c r="D184">
        <v>10</v>
      </c>
      <c r="E184">
        <v>19</v>
      </c>
      <c r="F184">
        <v>59</v>
      </c>
      <c r="G184">
        <v>182</v>
      </c>
      <c r="H184" t="s">
        <v>483</v>
      </c>
    </row>
    <row r="185" spans="1:8">
      <c r="A185" t="s">
        <v>281</v>
      </c>
      <c r="B185">
        <v>1</v>
      </c>
      <c r="C185">
        <v>3</v>
      </c>
      <c r="D185">
        <v>10</v>
      </c>
      <c r="E185">
        <v>25</v>
      </c>
      <c r="F185">
        <v>68</v>
      </c>
      <c r="G185">
        <v>183</v>
      </c>
      <c r="H185" t="s">
        <v>484</v>
      </c>
    </row>
    <row r="186" spans="1:8">
      <c r="A186" t="s">
        <v>58</v>
      </c>
      <c r="B186">
        <v>1</v>
      </c>
      <c r="C186">
        <v>3</v>
      </c>
      <c r="D186">
        <v>2</v>
      </c>
      <c r="E186">
        <v>24</v>
      </c>
      <c r="F186">
        <v>61</v>
      </c>
      <c r="G186">
        <v>184</v>
      </c>
      <c r="H186" t="s">
        <v>485</v>
      </c>
    </row>
    <row r="187" spans="1:8">
      <c r="A187" t="s">
        <v>59</v>
      </c>
      <c r="B187">
        <v>1</v>
      </c>
      <c r="C187">
        <v>3</v>
      </c>
      <c r="D187">
        <v>2</v>
      </c>
      <c r="E187">
        <v>24</v>
      </c>
      <c r="F187">
        <v>61</v>
      </c>
      <c r="G187">
        <v>185</v>
      </c>
      <c r="H187" t="s">
        <v>486</v>
      </c>
    </row>
    <row r="188" spans="1:8">
      <c r="A188" t="s">
        <v>60</v>
      </c>
      <c r="B188">
        <v>1</v>
      </c>
      <c r="C188">
        <v>3</v>
      </c>
      <c r="D188">
        <v>2</v>
      </c>
      <c r="E188">
        <v>21</v>
      </c>
      <c r="F188">
        <v>61</v>
      </c>
      <c r="G188">
        <v>186</v>
      </c>
      <c r="H188" t="s">
        <v>487</v>
      </c>
    </row>
    <row r="189" spans="1:8">
      <c r="A189" t="s">
        <v>61</v>
      </c>
      <c r="B189">
        <v>1</v>
      </c>
      <c r="C189">
        <v>3</v>
      </c>
      <c r="D189">
        <v>2</v>
      </c>
      <c r="E189">
        <v>20</v>
      </c>
      <c r="F189">
        <v>61</v>
      </c>
      <c r="G189">
        <v>187</v>
      </c>
      <c r="H189" t="s">
        <v>488</v>
      </c>
    </row>
    <row r="190" spans="1:8">
      <c r="A190" t="s">
        <v>62</v>
      </c>
      <c r="B190">
        <v>1</v>
      </c>
      <c r="C190">
        <v>3</v>
      </c>
      <c r="D190">
        <v>2</v>
      </c>
      <c r="E190">
        <v>20</v>
      </c>
      <c r="F190">
        <v>61</v>
      </c>
      <c r="G190">
        <v>188</v>
      </c>
      <c r="H190" t="s">
        <v>489</v>
      </c>
    </row>
    <row r="191" spans="1:8">
      <c r="A191" t="s">
        <v>63</v>
      </c>
      <c r="B191">
        <v>1</v>
      </c>
      <c r="C191">
        <v>3</v>
      </c>
      <c r="D191">
        <v>2</v>
      </c>
      <c r="E191">
        <v>21</v>
      </c>
      <c r="F191">
        <v>61</v>
      </c>
      <c r="G191">
        <v>189</v>
      </c>
      <c r="H191" t="s">
        <v>490</v>
      </c>
    </row>
    <row r="192" spans="1:8">
      <c r="A192" t="s">
        <v>64</v>
      </c>
      <c r="B192">
        <v>1</v>
      </c>
      <c r="C192">
        <v>3</v>
      </c>
      <c r="D192">
        <v>2</v>
      </c>
      <c r="E192">
        <v>20</v>
      </c>
      <c r="F192">
        <v>61</v>
      </c>
      <c r="G192">
        <v>190</v>
      </c>
      <c r="H192" t="s">
        <v>491</v>
      </c>
    </row>
    <row r="193" spans="1:8">
      <c r="A193" t="s">
        <v>65</v>
      </c>
      <c r="B193">
        <v>1</v>
      </c>
      <c r="C193">
        <v>3</v>
      </c>
      <c r="D193">
        <v>2</v>
      </c>
      <c r="E193">
        <v>21</v>
      </c>
      <c r="F193">
        <v>61</v>
      </c>
      <c r="G193">
        <v>191</v>
      </c>
      <c r="H193" t="s">
        <v>492</v>
      </c>
    </row>
    <row r="194" spans="1:8">
      <c r="A194" t="s">
        <v>66</v>
      </c>
      <c r="B194">
        <v>1</v>
      </c>
      <c r="C194">
        <v>3</v>
      </c>
      <c r="D194">
        <v>2</v>
      </c>
      <c r="E194">
        <v>21</v>
      </c>
      <c r="F194">
        <v>61</v>
      </c>
      <c r="G194">
        <v>192</v>
      </c>
      <c r="H194" t="s">
        <v>493</v>
      </c>
    </row>
    <row r="195" spans="1:8">
      <c r="A195" t="s">
        <v>67</v>
      </c>
      <c r="B195">
        <v>1</v>
      </c>
      <c r="C195">
        <v>3</v>
      </c>
      <c r="D195">
        <v>2</v>
      </c>
      <c r="E195">
        <v>21</v>
      </c>
      <c r="F195">
        <v>61</v>
      </c>
      <c r="G195">
        <v>193</v>
      </c>
      <c r="H195" t="s">
        <v>494</v>
      </c>
    </row>
    <row r="196" spans="1:8">
      <c r="A196" t="s">
        <v>68</v>
      </c>
      <c r="B196">
        <v>1</v>
      </c>
      <c r="C196">
        <v>3</v>
      </c>
      <c r="D196">
        <v>2</v>
      </c>
      <c r="E196">
        <v>22</v>
      </c>
      <c r="F196">
        <v>61</v>
      </c>
      <c r="G196">
        <v>194</v>
      </c>
      <c r="H196" t="s">
        <v>495</v>
      </c>
    </row>
    <row r="197" spans="1:8">
      <c r="A197" t="s">
        <v>69</v>
      </c>
      <c r="B197">
        <v>1</v>
      </c>
      <c r="C197">
        <v>3</v>
      </c>
      <c r="D197">
        <v>2</v>
      </c>
      <c r="E197">
        <v>23</v>
      </c>
      <c r="F197">
        <v>61</v>
      </c>
      <c r="G197">
        <v>195</v>
      </c>
      <c r="H197" t="s">
        <v>496</v>
      </c>
    </row>
    <row r="198" spans="1:8">
      <c r="A198" t="s">
        <v>70</v>
      </c>
      <c r="B198">
        <v>1</v>
      </c>
      <c r="C198">
        <v>3</v>
      </c>
      <c r="D198">
        <v>2</v>
      </c>
      <c r="E198">
        <v>19</v>
      </c>
      <c r="F198">
        <v>61</v>
      </c>
      <c r="G198">
        <v>196</v>
      </c>
      <c r="H198" t="s">
        <v>497</v>
      </c>
    </row>
    <row r="199" spans="1:8">
      <c r="A199" t="s">
        <v>71</v>
      </c>
      <c r="B199">
        <v>1</v>
      </c>
      <c r="C199">
        <v>3</v>
      </c>
      <c r="D199">
        <v>2</v>
      </c>
      <c r="E199">
        <v>20</v>
      </c>
      <c r="F199">
        <v>58</v>
      </c>
      <c r="G199">
        <v>197</v>
      </c>
      <c r="H199" t="s">
        <v>498</v>
      </c>
    </row>
    <row r="200" spans="1:8">
      <c r="A200" t="s">
        <v>72</v>
      </c>
      <c r="B200">
        <v>1</v>
      </c>
      <c r="C200">
        <v>3</v>
      </c>
      <c r="D200">
        <v>2</v>
      </c>
      <c r="E200">
        <v>21</v>
      </c>
      <c r="F200">
        <v>64</v>
      </c>
      <c r="G200">
        <v>198</v>
      </c>
      <c r="H200" t="s">
        <v>499</v>
      </c>
    </row>
    <row r="201" spans="1:8">
      <c r="A201" t="s">
        <v>73</v>
      </c>
      <c r="B201">
        <v>1</v>
      </c>
      <c r="C201">
        <v>3</v>
      </c>
      <c r="D201">
        <v>2</v>
      </c>
      <c r="E201">
        <v>22</v>
      </c>
      <c r="F201">
        <v>64</v>
      </c>
      <c r="G201">
        <v>199</v>
      </c>
      <c r="H201" t="s">
        <v>500</v>
      </c>
    </row>
    <row r="202" spans="1:8">
      <c r="A202" t="s">
        <v>74</v>
      </c>
      <c r="B202">
        <v>1</v>
      </c>
      <c r="C202">
        <v>3</v>
      </c>
      <c r="D202">
        <v>2</v>
      </c>
      <c r="E202">
        <v>19</v>
      </c>
      <c r="F202">
        <v>58</v>
      </c>
      <c r="G202">
        <v>200</v>
      </c>
      <c r="H202" t="s">
        <v>501</v>
      </c>
    </row>
    <row r="203" spans="1:8">
      <c r="A203" t="s">
        <v>75</v>
      </c>
      <c r="B203">
        <v>1</v>
      </c>
      <c r="C203">
        <v>3</v>
      </c>
      <c r="D203">
        <v>2</v>
      </c>
      <c r="E203">
        <v>20</v>
      </c>
      <c r="F203">
        <v>61</v>
      </c>
      <c r="G203">
        <v>201</v>
      </c>
      <c r="H203" t="s">
        <v>502</v>
      </c>
    </row>
    <row r="204" spans="1:8">
      <c r="A204" t="s">
        <v>76</v>
      </c>
      <c r="B204">
        <v>1</v>
      </c>
      <c r="C204">
        <v>3</v>
      </c>
      <c r="D204">
        <v>2</v>
      </c>
      <c r="E204">
        <v>20</v>
      </c>
      <c r="F204">
        <v>61</v>
      </c>
      <c r="G204">
        <v>202</v>
      </c>
      <c r="H204" t="s">
        <v>503</v>
      </c>
    </row>
    <row r="205" spans="1:8">
      <c r="A205" t="s">
        <v>77</v>
      </c>
      <c r="B205">
        <v>1</v>
      </c>
      <c r="C205">
        <v>3</v>
      </c>
      <c r="D205">
        <v>2</v>
      </c>
      <c r="E205">
        <v>20</v>
      </c>
      <c r="F205">
        <v>58</v>
      </c>
      <c r="G205">
        <v>203</v>
      </c>
      <c r="H205" t="s">
        <v>504</v>
      </c>
    </row>
    <row r="206" spans="1:8">
      <c r="A206" t="s">
        <v>78</v>
      </c>
      <c r="B206">
        <v>1</v>
      </c>
      <c r="C206">
        <v>3</v>
      </c>
      <c r="D206">
        <v>2</v>
      </c>
      <c r="E206">
        <v>20</v>
      </c>
      <c r="F206">
        <v>58</v>
      </c>
      <c r="G206">
        <v>204</v>
      </c>
      <c r="H206" t="s">
        <v>505</v>
      </c>
    </row>
    <row r="207" spans="1:8">
      <c r="A207" t="s">
        <v>79</v>
      </c>
      <c r="B207">
        <v>1</v>
      </c>
      <c r="C207">
        <v>3</v>
      </c>
      <c r="D207">
        <v>2</v>
      </c>
      <c r="E207">
        <v>21</v>
      </c>
      <c r="F207">
        <v>61</v>
      </c>
      <c r="G207">
        <v>205</v>
      </c>
      <c r="H207" t="s">
        <v>506</v>
      </c>
    </row>
    <row r="208" spans="1:8">
      <c r="A208" t="s">
        <v>80</v>
      </c>
      <c r="B208">
        <v>1</v>
      </c>
      <c r="C208">
        <v>3</v>
      </c>
      <c r="D208">
        <v>2</v>
      </c>
      <c r="E208">
        <v>19</v>
      </c>
      <c r="F208">
        <v>58</v>
      </c>
      <c r="G208">
        <v>206</v>
      </c>
      <c r="H208" t="s">
        <v>507</v>
      </c>
    </row>
    <row r="209" spans="1:8">
      <c r="A209" t="s">
        <v>81</v>
      </c>
      <c r="B209">
        <v>1</v>
      </c>
      <c r="C209">
        <v>3</v>
      </c>
      <c r="D209">
        <v>2</v>
      </c>
      <c r="E209">
        <v>19</v>
      </c>
      <c r="F209">
        <v>58</v>
      </c>
      <c r="G209">
        <v>207</v>
      </c>
      <c r="H209" t="s">
        <v>508</v>
      </c>
    </row>
    <row r="210" spans="1:8">
      <c r="A210" t="s">
        <v>82</v>
      </c>
      <c r="B210">
        <v>1</v>
      </c>
      <c r="C210">
        <v>3</v>
      </c>
      <c r="D210">
        <v>2</v>
      </c>
      <c r="E210">
        <v>21</v>
      </c>
      <c r="F210">
        <v>58</v>
      </c>
      <c r="G210">
        <v>208</v>
      </c>
      <c r="H210" t="s">
        <v>509</v>
      </c>
    </row>
    <row r="211" spans="1:8">
      <c r="A211" t="s">
        <v>83</v>
      </c>
      <c r="B211">
        <v>1</v>
      </c>
      <c r="C211">
        <v>3</v>
      </c>
      <c r="D211">
        <v>2</v>
      </c>
      <c r="E211">
        <v>19</v>
      </c>
      <c r="F211">
        <v>58</v>
      </c>
      <c r="G211">
        <v>209</v>
      </c>
      <c r="H211" t="s">
        <v>510</v>
      </c>
    </row>
    <row r="212" spans="1:8">
      <c r="A212" t="s">
        <v>84</v>
      </c>
      <c r="B212">
        <v>1</v>
      </c>
      <c r="C212">
        <v>3</v>
      </c>
      <c r="D212">
        <v>2</v>
      </c>
      <c r="E212">
        <v>20</v>
      </c>
      <c r="F212">
        <v>58</v>
      </c>
      <c r="G212">
        <v>210</v>
      </c>
      <c r="H212" t="s">
        <v>511</v>
      </c>
    </row>
    <row r="213" spans="1:8">
      <c r="A213" t="s">
        <v>85</v>
      </c>
      <c r="B213">
        <v>1</v>
      </c>
      <c r="C213">
        <v>3</v>
      </c>
      <c r="D213">
        <v>2</v>
      </c>
      <c r="E213">
        <v>22</v>
      </c>
      <c r="F213">
        <v>61</v>
      </c>
      <c r="G213">
        <v>211</v>
      </c>
      <c r="H213" t="s">
        <v>512</v>
      </c>
    </row>
    <row r="214" spans="1:8">
      <c r="A214" t="s">
        <v>86</v>
      </c>
      <c r="B214">
        <v>1</v>
      </c>
      <c r="C214">
        <v>3</v>
      </c>
      <c r="D214">
        <v>2</v>
      </c>
      <c r="E214">
        <v>22</v>
      </c>
      <c r="F214">
        <v>61</v>
      </c>
      <c r="G214">
        <v>212</v>
      </c>
      <c r="H214" t="s">
        <v>513</v>
      </c>
    </row>
    <row r="215" spans="1:8">
      <c r="A215" t="s">
        <v>87</v>
      </c>
      <c r="B215">
        <v>1</v>
      </c>
      <c r="C215">
        <v>3</v>
      </c>
      <c r="D215">
        <v>2</v>
      </c>
      <c r="E215">
        <v>19</v>
      </c>
      <c r="F215">
        <v>58</v>
      </c>
      <c r="G215">
        <v>213</v>
      </c>
      <c r="H215" t="s">
        <v>514</v>
      </c>
    </row>
    <row r="216" spans="1:8">
      <c r="A216" t="s">
        <v>88</v>
      </c>
      <c r="B216">
        <v>1</v>
      </c>
      <c r="C216">
        <v>3</v>
      </c>
      <c r="D216">
        <v>2</v>
      </c>
      <c r="E216">
        <v>22</v>
      </c>
      <c r="F216">
        <v>58</v>
      </c>
      <c r="G216">
        <v>214</v>
      </c>
      <c r="H216" t="s">
        <v>515</v>
      </c>
    </row>
    <row r="217" spans="1:8">
      <c r="A217" t="s">
        <v>89</v>
      </c>
      <c r="B217">
        <v>1</v>
      </c>
      <c r="C217">
        <v>3</v>
      </c>
      <c r="D217">
        <v>2</v>
      </c>
      <c r="E217">
        <v>21</v>
      </c>
      <c r="F217">
        <v>58</v>
      </c>
      <c r="G217">
        <v>215</v>
      </c>
      <c r="H217" t="s">
        <v>516</v>
      </c>
    </row>
    <row r="218" spans="1:8">
      <c r="A218" t="s">
        <v>90</v>
      </c>
      <c r="B218">
        <v>1</v>
      </c>
      <c r="C218">
        <v>3</v>
      </c>
      <c r="D218">
        <v>2</v>
      </c>
      <c r="E218">
        <v>21</v>
      </c>
      <c r="F218">
        <v>58</v>
      </c>
      <c r="G218">
        <v>216</v>
      </c>
      <c r="H218" t="s">
        <v>517</v>
      </c>
    </row>
    <row r="219" spans="1:8">
      <c r="A219" t="s">
        <v>91</v>
      </c>
      <c r="B219">
        <v>1</v>
      </c>
      <c r="C219">
        <v>3</v>
      </c>
      <c r="D219">
        <v>2</v>
      </c>
      <c r="E219">
        <v>21</v>
      </c>
      <c r="F219">
        <v>61</v>
      </c>
      <c r="G219">
        <v>217</v>
      </c>
      <c r="H219" t="s">
        <v>518</v>
      </c>
    </row>
    <row r="220" spans="1:8">
      <c r="A220" t="s">
        <v>92</v>
      </c>
      <c r="B220">
        <v>1</v>
      </c>
      <c r="C220">
        <v>3</v>
      </c>
      <c r="D220">
        <v>2</v>
      </c>
      <c r="E220">
        <v>21</v>
      </c>
      <c r="F220">
        <v>61</v>
      </c>
      <c r="G220">
        <v>218</v>
      </c>
      <c r="H220" t="s">
        <v>519</v>
      </c>
    </row>
    <row r="221" spans="1:8">
      <c r="A221" t="s">
        <v>93</v>
      </c>
      <c r="B221">
        <v>1</v>
      </c>
      <c r="C221">
        <v>3</v>
      </c>
      <c r="D221">
        <v>2</v>
      </c>
      <c r="E221">
        <v>21</v>
      </c>
      <c r="F221">
        <v>61</v>
      </c>
      <c r="G221">
        <v>219</v>
      </c>
      <c r="H221" t="s">
        <v>520</v>
      </c>
    </row>
    <row r="222" spans="1:8">
      <c r="A222" t="s">
        <v>94</v>
      </c>
      <c r="B222">
        <v>1</v>
      </c>
      <c r="C222">
        <v>3</v>
      </c>
      <c r="D222">
        <v>2</v>
      </c>
      <c r="E222">
        <v>20</v>
      </c>
      <c r="F222">
        <v>61</v>
      </c>
      <c r="G222">
        <v>220</v>
      </c>
      <c r="H222" t="s">
        <v>521</v>
      </c>
    </row>
    <row r="223" spans="1:8">
      <c r="A223" t="s">
        <v>95</v>
      </c>
      <c r="B223">
        <v>1</v>
      </c>
      <c r="C223">
        <v>3</v>
      </c>
      <c r="D223">
        <v>2</v>
      </c>
      <c r="E223">
        <v>20</v>
      </c>
      <c r="F223">
        <v>61</v>
      </c>
      <c r="G223">
        <v>221</v>
      </c>
      <c r="H223" t="s">
        <v>522</v>
      </c>
    </row>
    <row r="224" spans="1:8">
      <c r="A224" t="s">
        <v>96</v>
      </c>
      <c r="B224">
        <v>1</v>
      </c>
      <c r="C224">
        <v>3</v>
      </c>
      <c r="D224">
        <v>2</v>
      </c>
      <c r="E224">
        <v>21</v>
      </c>
      <c r="F224">
        <v>61</v>
      </c>
      <c r="G224">
        <v>222</v>
      </c>
      <c r="H224" t="s">
        <v>523</v>
      </c>
    </row>
    <row r="225" spans="1:8">
      <c r="A225" t="s">
        <v>97</v>
      </c>
      <c r="B225">
        <v>1</v>
      </c>
      <c r="C225">
        <v>3</v>
      </c>
      <c r="D225">
        <v>2</v>
      </c>
      <c r="E225">
        <v>20</v>
      </c>
      <c r="F225">
        <v>58</v>
      </c>
      <c r="G225">
        <v>223</v>
      </c>
      <c r="H225" t="s">
        <v>524</v>
      </c>
    </row>
    <row r="226" spans="1:8">
      <c r="A226" t="s">
        <v>98</v>
      </c>
      <c r="B226">
        <v>1</v>
      </c>
      <c r="C226">
        <v>3</v>
      </c>
      <c r="D226">
        <v>2</v>
      </c>
      <c r="E226">
        <v>19</v>
      </c>
      <c r="F226">
        <v>61</v>
      </c>
      <c r="G226">
        <v>224</v>
      </c>
      <c r="H226" t="s">
        <v>525</v>
      </c>
    </row>
    <row r="227" spans="1:8">
      <c r="A227" t="s">
        <v>99</v>
      </c>
      <c r="B227">
        <v>1</v>
      </c>
      <c r="C227">
        <v>3</v>
      </c>
      <c r="D227">
        <v>2</v>
      </c>
      <c r="E227">
        <v>23</v>
      </c>
      <c r="F227">
        <v>61</v>
      </c>
      <c r="G227">
        <v>225</v>
      </c>
      <c r="H227" t="s">
        <v>526</v>
      </c>
    </row>
    <row r="228" spans="1:8">
      <c r="A228" s="99" t="s">
        <v>295</v>
      </c>
      <c r="B228">
        <v>1</v>
      </c>
      <c r="C228">
        <v>3</v>
      </c>
      <c r="D228">
        <v>10</v>
      </c>
      <c r="E228">
        <v>25</v>
      </c>
      <c r="F228">
        <v>67</v>
      </c>
      <c r="G228">
        <v>226</v>
      </c>
      <c r="H228" s="99" t="s">
        <v>528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FFCCFF"/>
  </sheetPr>
  <dimension ref="A1:AB188"/>
  <sheetViews>
    <sheetView view="pageLayout" zoomScale="80" zoomScaleNormal="70" zoomScalePageLayoutView="80" workbookViewId="0">
      <selection activeCell="D5" sqref="D5"/>
    </sheetView>
  </sheetViews>
  <sheetFormatPr defaultColWidth="9.140625" defaultRowHeight="21"/>
  <cols>
    <col min="1" max="1" width="3.7109375" style="2" customWidth="1"/>
    <col min="2" max="2" width="5.140625" style="2" customWidth="1"/>
    <col min="3" max="4" width="26.5703125" style="2" customWidth="1"/>
    <col min="5" max="5" width="14.7109375" style="2" customWidth="1"/>
    <col min="6" max="6" width="11.7109375" style="2" customWidth="1"/>
    <col min="7" max="9" width="13.5703125" style="2" customWidth="1"/>
    <col min="10" max="11" width="16.5703125" style="2" customWidth="1"/>
    <col min="12" max="26" width="9.140625" style="2"/>
    <col min="27" max="27" width="9.140625" style="2" customWidth="1"/>
    <col min="28" max="16384" width="9.140625" style="2"/>
  </cols>
  <sheetData>
    <row r="1" spans="1:11">
      <c r="A1" s="25" t="s">
        <v>10</v>
      </c>
      <c r="B1" s="25"/>
      <c r="C1" s="25"/>
      <c r="D1" s="25"/>
      <c r="E1" s="25"/>
      <c r="F1" s="25"/>
      <c r="G1" s="25"/>
      <c r="H1" s="25"/>
      <c r="I1" s="25"/>
      <c r="J1" s="25"/>
      <c r="K1" s="25"/>
    </row>
    <row r="2" spans="1:11" s="26" customFormat="1" ht="21.95" customHeight="1">
      <c r="A2" s="75" t="s">
        <v>24</v>
      </c>
      <c r="B2" s="76" t="s">
        <v>25</v>
      </c>
      <c r="C2" s="76"/>
      <c r="F2" s="107"/>
      <c r="G2" s="108" t="str">
        <f>"(ส่งพร้อมหนังสือสำนักงานเขตพื้นที่การศึกษา"&amp;D5&amp;" ที่ "&amp;VLOOKUP(D5,L!A2:H228,8,FALSE)</f>
        <v>(ส่งพร้อมหนังสือสำนักงานเขตพื้นที่การศึกษาประถมศึกษาตัวอย่าง ที่ ศธ04999/</v>
      </c>
      <c r="H2" s="109" t="s">
        <v>657</v>
      </c>
    </row>
    <row r="3" spans="1:11" s="26" customFormat="1" ht="12" customHeight="1">
      <c r="B3" s="68"/>
      <c r="C3" s="68"/>
      <c r="D3" s="68"/>
      <c r="E3" s="68"/>
      <c r="F3" s="68"/>
      <c r="G3" s="68"/>
      <c r="H3" s="68"/>
      <c r="I3" s="68"/>
      <c r="J3" s="68"/>
      <c r="K3" s="68"/>
    </row>
    <row r="4" spans="1:11" s="26" customFormat="1" ht="21.95" customHeight="1">
      <c r="B4" s="64">
        <v>1.1000000000000001</v>
      </c>
      <c r="C4" s="65" t="s">
        <v>26</v>
      </c>
      <c r="D4" s="65"/>
      <c r="E4" s="65"/>
      <c r="F4" s="66"/>
      <c r="G4" s="64" t="s">
        <v>55</v>
      </c>
      <c r="H4" s="65"/>
      <c r="I4" s="65"/>
      <c r="J4" s="65"/>
      <c r="K4" s="66"/>
    </row>
    <row r="5" spans="1:11" s="26" customFormat="1" ht="21.95" customHeight="1">
      <c r="B5" s="67"/>
      <c r="C5" s="110" t="s">
        <v>57</v>
      </c>
      <c r="D5" s="112" t="s">
        <v>295</v>
      </c>
      <c r="E5" s="111"/>
      <c r="F5" s="69"/>
      <c r="G5" s="67" t="s">
        <v>539</v>
      </c>
      <c r="H5" s="68"/>
      <c r="I5" s="68"/>
      <c r="J5" s="68"/>
      <c r="K5" s="69"/>
    </row>
    <row r="6" spans="1:11" s="26" customFormat="1" ht="21.95" customHeight="1">
      <c r="B6" s="67"/>
      <c r="C6" s="110" t="s">
        <v>56</v>
      </c>
      <c r="D6" s="115" t="s">
        <v>538</v>
      </c>
      <c r="E6" s="111"/>
      <c r="F6" s="69"/>
      <c r="G6" s="67" t="s">
        <v>540</v>
      </c>
      <c r="H6" s="68"/>
      <c r="I6" s="68"/>
      <c r="J6" s="68"/>
      <c r="K6" s="69"/>
    </row>
    <row r="7" spans="1:11" s="26" customFormat="1" ht="12" customHeight="1">
      <c r="B7" s="70"/>
      <c r="C7" s="27"/>
      <c r="D7" s="27"/>
      <c r="E7" s="27"/>
      <c r="F7" s="71"/>
      <c r="G7" s="70"/>
      <c r="H7" s="27"/>
      <c r="I7" s="27"/>
      <c r="J7" s="27"/>
      <c r="K7" s="71"/>
    </row>
    <row r="8" spans="1:11" s="26" customFormat="1" ht="21.95" customHeight="1">
      <c r="B8" s="67">
        <v>1.3</v>
      </c>
      <c r="C8" s="68" t="s">
        <v>543</v>
      </c>
      <c r="D8" s="117"/>
      <c r="E8" s="253">
        <v>99000000</v>
      </c>
      <c r="F8" s="69" t="s">
        <v>544</v>
      </c>
      <c r="G8" s="118" t="s">
        <v>545</v>
      </c>
      <c r="H8" s="68"/>
      <c r="I8" s="68"/>
      <c r="J8" s="253">
        <v>88000000</v>
      </c>
      <c r="K8" s="69" t="s">
        <v>544</v>
      </c>
    </row>
    <row r="9" spans="1:11" s="26" customFormat="1" ht="8.1" customHeight="1">
      <c r="B9" s="70"/>
      <c r="C9" s="85"/>
      <c r="D9" s="85"/>
      <c r="E9" s="27"/>
      <c r="F9" s="71"/>
      <c r="G9" s="70"/>
      <c r="H9" s="27"/>
      <c r="I9" s="27"/>
      <c r="J9" s="27"/>
      <c r="K9" s="71"/>
    </row>
    <row r="10" spans="1:11" s="26" customFormat="1" ht="21.95" customHeight="1">
      <c r="A10" s="75" t="s">
        <v>27</v>
      </c>
      <c r="B10" s="76" t="s">
        <v>658</v>
      </c>
      <c r="C10" s="76"/>
    </row>
    <row r="11" spans="1:11" s="26" customFormat="1" ht="18" customHeight="1">
      <c r="A11" s="2"/>
      <c r="B11" s="28"/>
      <c r="C11" s="77"/>
      <c r="D11" s="29"/>
      <c r="E11" s="30" t="s">
        <v>14</v>
      </c>
      <c r="F11" s="31"/>
      <c r="G11" s="116" t="s">
        <v>12</v>
      </c>
      <c r="H11" s="116"/>
      <c r="I11" s="32"/>
      <c r="J11" s="33" t="s">
        <v>11</v>
      </c>
      <c r="K11" s="34"/>
    </row>
    <row r="12" spans="1:11" s="26" customFormat="1" ht="20.100000000000001" customHeight="1">
      <c r="A12" s="2"/>
      <c r="B12" s="35"/>
      <c r="C12" s="78"/>
      <c r="D12" s="36"/>
      <c r="E12" s="37" t="s">
        <v>535</v>
      </c>
      <c r="F12" s="38" t="s">
        <v>572</v>
      </c>
      <c r="G12" s="39"/>
      <c r="H12" s="40"/>
      <c r="I12" s="103"/>
      <c r="J12" s="41" t="s">
        <v>532</v>
      </c>
      <c r="K12" s="42"/>
    </row>
    <row r="13" spans="1:11" s="26" customFormat="1" ht="20.100000000000001" customHeight="1">
      <c r="A13" s="2"/>
      <c r="B13" s="35"/>
      <c r="C13" s="86" t="s">
        <v>6</v>
      </c>
      <c r="D13" s="62"/>
      <c r="E13" s="37" t="s">
        <v>534</v>
      </c>
      <c r="F13" s="43" t="s">
        <v>4</v>
      </c>
      <c r="G13" s="38" t="s">
        <v>530</v>
      </c>
      <c r="H13" s="39"/>
      <c r="I13" s="43" t="s">
        <v>294</v>
      </c>
      <c r="J13" s="44" t="s">
        <v>53</v>
      </c>
      <c r="K13" s="45"/>
    </row>
    <row r="14" spans="1:11" s="26" customFormat="1" ht="20.100000000000001" customHeight="1">
      <c r="A14" s="2"/>
      <c r="B14" s="46"/>
      <c r="C14" s="79"/>
      <c r="D14" s="47"/>
      <c r="E14" s="48" t="s">
        <v>28</v>
      </c>
      <c r="F14" s="48" t="s">
        <v>30</v>
      </c>
      <c r="G14" s="30" t="s">
        <v>29</v>
      </c>
      <c r="H14" s="30" t="s">
        <v>573</v>
      </c>
      <c r="I14" s="48" t="s">
        <v>293</v>
      </c>
      <c r="J14" s="30" t="s">
        <v>531</v>
      </c>
      <c r="K14" s="30" t="s">
        <v>546</v>
      </c>
    </row>
    <row r="15" spans="1:11" s="26" customFormat="1" ht="20.100000000000001" customHeight="1">
      <c r="A15" s="2"/>
      <c r="B15" s="49">
        <v>2.1</v>
      </c>
      <c r="C15" s="80" t="s">
        <v>31</v>
      </c>
      <c r="D15" s="50"/>
      <c r="E15" s="100"/>
      <c r="F15" s="51"/>
      <c r="G15" s="51"/>
      <c r="H15" s="51"/>
      <c r="I15" s="51"/>
      <c r="J15" s="51"/>
      <c r="K15" s="51"/>
    </row>
    <row r="16" spans="1:11" s="26" customFormat="1" ht="20.100000000000001" customHeight="1">
      <c r="A16" s="2"/>
      <c r="B16" s="52"/>
      <c r="C16" s="81" t="s">
        <v>32</v>
      </c>
      <c r="D16" s="53"/>
      <c r="E16" s="101">
        <f>IF($D$5="","",VLOOKUP($D$5,L!$A$2:$G$228,2,FALSE))</f>
        <v>1</v>
      </c>
      <c r="F16" s="95">
        <v>1</v>
      </c>
      <c r="G16" s="95"/>
      <c r="H16" s="95"/>
      <c r="I16" s="101">
        <f>IF(SUM(F16:H16)=0,".....",SUM(F16:H16))</f>
        <v>1</v>
      </c>
      <c r="J16" s="95">
        <v>1</v>
      </c>
      <c r="K16" s="95"/>
    </row>
    <row r="17" spans="1:28" s="26" customFormat="1" ht="20.100000000000001" customHeight="1">
      <c r="A17" s="2"/>
      <c r="B17" s="52"/>
      <c r="C17" s="81" t="s">
        <v>283</v>
      </c>
      <c r="D17" s="53"/>
      <c r="E17" s="101">
        <f>IF($D$5="","",VLOOKUP($D$5,L!$A$2:$G$228,3,FALSE))</f>
        <v>3</v>
      </c>
      <c r="F17" s="95">
        <v>2</v>
      </c>
      <c r="G17" s="95">
        <v>1</v>
      </c>
      <c r="H17" s="95"/>
      <c r="I17" s="101">
        <f t="shared" ref="I17:I19" si="0">IF(SUM(F17:H17)=0,".....",SUM(F17:H17))</f>
        <v>3</v>
      </c>
      <c r="J17" s="95"/>
      <c r="K17" s="95"/>
    </row>
    <row r="18" spans="1:28" s="26" customFormat="1" ht="20.100000000000001" customHeight="1">
      <c r="A18" s="2"/>
      <c r="B18" s="52"/>
      <c r="C18" s="81" t="s">
        <v>284</v>
      </c>
      <c r="D18" s="53"/>
      <c r="E18" s="95">
        <f>IF($D$5="","",VLOOKUP($D$5,L!$A$2:$G$228,4,FALSE))</f>
        <v>10</v>
      </c>
      <c r="F18" s="95">
        <v>7</v>
      </c>
      <c r="G18" s="95"/>
      <c r="H18" s="95">
        <v>3</v>
      </c>
      <c r="I18" s="101">
        <f t="shared" si="0"/>
        <v>10</v>
      </c>
      <c r="J18" s="95">
        <v>1</v>
      </c>
      <c r="K18" s="95">
        <v>2</v>
      </c>
    </row>
    <row r="19" spans="1:28" s="26" customFormat="1" ht="20.100000000000001" customHeight="1">
      <c r="A19" s="2"/>
      <c r="B19" s="52"/>
      <c r="C19" s="81" t="s">
        <v>33</v>
      </c>
      <c r="D19" s="53"/>
      <c r="E19" s="96" t="s">
        <v>34</v>
      </c>
      <c r="F19" s="95"/>
      <c r="G19" s="95"/>
      <c r="H19" s="95">
        <v>1</v>
      </c>
      <c r="I19" s="101">
        <f t="shared" si="0"/>
        <v>1</v>
      </c>
      <c r="J19" s="95"/>
      <c r="K19" s="95"/>
    </row>
    <row r="20" spans="1:28" s="26" customFormat="1" ht="20.100000000000001" customHeight="1">
      <c r="A20" s="2"/>
      <c r="B20" s="54"/>
      <c r="C20" s="82" t="s">
        <v>35</v>
      </c>
      <c r="D20" s="55"/>
      <c r="E20" s="97" t="s">
        <v>34</v>
      </c>
      <c r="F20" s="98">
        <v>1</v>
      </c>
      <c r="G20" s="98"/>
      <c r="H20" s="98">
        <v>2</v>
      </c>
      <c r="I20" s="101">
        <f>IF(SUM(F20:H20)=0,".....",SUM(F20:H20))</f>
        <v>3</v>
      </c>
      <c r="J20" s="98">
        <v>1</v>
      </c>
      <c r="K20" s="98"/>
    </row>
    <row r="21" spans="1:28" s="26" customFormat="1" ht="21" customHeight="1">
      <c r="A21" s="2"/>
      <c r="B21" s="72"/>
      <c r="C21" s="83"/>
      <c r="D21" s="73" t="s">
        <v>36</v>
      </c>
      <c r="E21" s="74">
        <f t="shared" ref="E21:K21" si="1">SUM(E16:E20)</f>
        <v>14</v>
      </c>
      <c r="F21" s="74">
        <f>SUM(F16:F20)</f>
        <v>11</v>
      </c>
      <c r="G21" s="74">
        <f t="shared" si="1"/>
        <v>1</v>
      </c>
      <c r="H21" s="74">
        <f t="shared" si="1"/>
        <v>6</v>
      </c>
      <c r="I21" s="74">
        <f t="shared" si="1"/>
        <v>18</v>
      </c>
      <c r="J21" s="74">
        <f t="shared" si="1"/>
        <v>3</v>
      </c>
      <c r="K21" s="74">
        <f t="shared" si="1"/>
        <v>2</v>
      </c>
    </row>
    <row r="22" spans="1:28" s="26" customFormat="1" ht="20.100000000000001" customHeight="1">
      <c r="A22" s="2"/>
      <c r="B22" s="56">
        <v>2.2000000000000002</v>
      </c>
      <c r="C22" s="84" t="s">
        <v>37</v>
      </c>
      <c r="D22" s="57"/>
      <c r="E22" s="58"/>
      <c r="F22" s="58"/>
      <c r="G22" s="58"/>
      <c r="H22" s="58"/>
      <c r="I22" s="58"/>
      <c r="J22" s="58"/>
      <c r="K22" s="58"/>
    </row>
    <row r="23" spans="1:28" s="26" customFormat="1" ht="20.100000000000001" customHeight="1">
      <c r="A23" s="2"/>
      <c r="B23" s="54"/>
      <c r="C23" s="82" t="s">
        <v>38</v>
      </c>
      <c r="D23" s="55"/>
      <c r="E23" s="102">
        <f>IF($D$5="","",VLOOKUP($D$5,L!$A$2:$G$228,5,FALSE))</f>
        <v>25</v>
      </c>
      <c r="F23" s="98">
        <v>12</v>
      </c>
      <c r="G23" s="98">
        <v>3</v>
      </c>
      <c r="H23" s="98"/>
      <c r="I23" s="101">
        <f>IF(SUM(F23:H23)=0,".....",SUM(F23:H23))</f>
        <v>15</v>
      </c>
      <c r="J23" s="98">
        <v>1</v>
      </c>
      <c r="K23" s="98"/>
    </row>
    <row r="24" spans="1:28" s="26" customFormat="1" ht="21" customHeight="1">
      <c r="A24" s="2"/>
      <c r="B24" s="72"/>
      <c r="C24" s="83"/>
      <c r="D24" s="73" t="s">
        <v>39</v>
      </c>
      <c r="E24" s="74">
        <f>SUM(E23)</f>
        <v>25</v>
      </c>
      <c r="F24" s="74">
        <f>SUM(F23)</f>
        <v>12</v>
      </c>
      <c r="G24" s="74">
        <f t="shared" ref="G24:K24" si="2">SUM(G23)</f>
        <v>3</v>
      </c>
      <c r="H24" s="74">
        <f t="shared" si="2"/>
        <v>0</v>
      </c>
      <c r="I24" s="74">
        <f t="shared" si="2"/>
        <v>15</v>
      </c>
      <c r="J24" s="74">
        <f t="shared" si="2"/>
        <v>1</v>
      </c>
      <c r="K24" s="74">
        <f t="shared" si="2"/>
        <v>0</v>
      </c>
    </row>
    <row r="25" spans="1:28" s="26" customFormat="1" ht="20.100000000000001" customHeight="1">
      <c r="A25" s="2"/>
      <c r="B25" s="56">
        <v>2.2999999999999998</v>
      </c>
      <c r="C25" s="84" t="s">
        <v>40</v>
      </c>
      <c r="D25" s="57"/>
      <c r="E25" s="58"/>
      <c r="F25" s="58"/>
      <c r="G25" s="58"/>
      <c r="H25" s="58"/>
      <c r="I25" s="58"/>
      <c r="J25" s="58"/>
      <c r="K25" s="58"/>
    </row>
    <row r="26" spans="1:28" s="26" customFormat="1" ht="20.100000000000001" customHeight="1">
      <c r="A26" s="2"/>
      <c r="B26" s="52"/>
      <c r="C26" s="81" t="s">
        <v>569</v>
      </c>
      <c r="D26" s="53"/>
      <c r="E26" s="95">
        <f>IF($D$5="","",VLOOKUP($D$5,L!$A$2:$G$228,6,FALSE))</f>
        <v>67</v>
      </c>
      <c r="F26" s="95">
        <v>43</v>
      </c>
      <c r="G26" s="95">
        <v>3</v>
      </c>
      <c r="H26" s="95"/>
      <c r="I26" s="101">
        <f t="shared" ref="I26:I27" si="3">IF(SUM(F26:H26)=0,".....",SUM(F26:H26))</f>
        <v>46</v>
      </c>
      <c r="J26" s="95">
        <v>1</v>
      </c>
      <c r="K26" s="95"/>
    </row>
    <row r="27" spans="1:28" s="26" customFormat="1" ht="20.100000000000001" customHeight="1">
      <c r="A27" s="2"/>
      <c r="B27" s="52"/>
      <c r="C27" s="81" t="s">
        <v>570</v>
      </c>
      <c r="D27" s="53"/>
      <c r="E27" s="96" t="s">
        <v>34</v>
      </c>
      <c r="F27" s="95">
        <v>1</v>
      </c>
      <c r="G27" s="95"/>
      <c r="H27" s="95"/>
      <c r="I27" s="101">
        <f t="shared" si="3"/>
        <v>1</v>
      </c>
      <c r="J27" s="95">
        <v>1</v>
      </c>
      <c r="K27" s="95"/>
    </row>
    <row r="28" spans="1:28" s="26" customFormat="1" ht="20.100000000000001" customHeight="1">
      <c r="A28" s="2"/>
      <c r="B28" s="54"/>
      <c r="C28" s="82" t="s">
        <v>41</v>
      </c>
      <c r="D28" s="55"/>
      <c r="E28" s="97" t="s">
        <v>34</v>
      </c>
      <c r="F28" s="98">
        <v>3</v>
      </c>
      <c r="G28" s="98"/>
      <c r="H28" s="98"/>
      <c r="I28" s="101">
        <f>IF(SUM(F28:H28)=0,".....",SUM(F28:H28))</f>
        <v>3</v>
      </c>
      <c r="J28" s="98"/>
      <c r="K28" s="98"/>
    </row>
    <row r="29" spans="1:28" s="26" customFormat="1" ht="21" customHeight="1">
      <c r="A29" s="2"/>
      <c r="B29" s="72"/>
      <c r="C29" s="83"/>
      <c r="D29" s="73" t="s">
        <v>42</v>
      </c>
      <c r="E29" s="74">
        <f t="shared" ref="E29:K29" si="4">SUM(E26:E28)</f>
        <v>67</v>
      </c>
      <c r="F29" s="74">
        <f>SUM(F26:F28)</f>
        <v>47</v>
      </c>
      <c r="G29" s="74">
        <f t="shared" si="4"/>
        <v>3</v>
      </c>
      <c r="H29" s="74">
        <f t="shared" si="4"/>
        <v>0</v>
      </c>
      <c r="I29" s="74">
        <f t="shared" si="4"/>
        <v>50</v>
      </c>
      <c r="J29" s="74">
        <f t="shared" si="4"/>
        <v>2</v>
      </c>
      <c r="K29" s="74">
        <f t="shared" si="4"/>
        <v>0</v>
      </c>
    </row>
    <row r="30" spans="1:28" ht="9.9499999999999993" customHeight="1">
      <c r="AA30" s="26"/>
      <c r="AB30" s="26"/>
    </row>
    <row r="31" spans="1:28" ht="21.95" customHeight="1">
      <c r="A31" s="247" t="s">
        <v>0</v>
      </c>
      <c r="B31" s="159"/>
      <c r="C31" s="248" t="s">
        <v>636</v>
      </c>
      <c r="J31" s="59" t="s">
        <v>8</v>
      </c>
      <c r="K31" s="60"/>
      <c r="AA31" s="26"/>
    </row>
    <row r="32" spans="1:28" ht="21" customHeight="1">
      <c r="A32" s="159"/>
      <c r="B32" s="159"/>
      <c r="C32" s="248" t="s">
        <v>637</v>
      </c>
      <c r="J32" s="61" t="s">
        <v>52</v>
      </c>
      <c r="K32" s="62"/>
      <c r="AA32" s="26"/>
    </row>
    <row r="33" spans="1:27" ht="21" customHeight="1">
      <c r="A33" s="159"/>
      <c r="B33" s="159"/>
      <c r="C33" s="159" t="s">
        <v>638</v>
      </c>
      <c r="J33" s="61" t="s">
        <v>301</v>
      </c>
      <c r="K33" s="62"/>
      <c r="AA33" s="26"/>
    </row>
    <row r="34" spans="1:27" ht="21" customHeight="1">
      <c r="J34" s="44" t="s">
        <v>17</v>
      </c>
      <c r="K34" s="45"/>
      <c r="AA34" s="26"/>
    </row>
    <row r="35" spans="1:27">
      <c r="AA35" s="26"/>
    </row>
    <row r="36" spans="1:27">
      <c r="AA36" s="26"/>
    </row>
    <row r="37" spans="1:27">
      <c r="AA37" s="26"/>
    </row>
    <row r="38" spans="1:27">
      <c r="AA38" s="26"/>
    </row>
    <row r="39" spans="1:27">
      <c r="AA39" s="26"/>
    </row>
    <row r="40" spans="1:27">
      <c r="AA40" s="26"/>
    </row>
    <row r="41" spans="1:27">
      <c r="AA41" s="26"/>
    </row>
    <row r="42" spans="1:27">
      <c r="AA42" s="26"/>
    </row>
    <row r="43" spans="1:27">
      <c r="AA43" s="26"/>
    </row>
    <row r="44" spans="1:27">
      <c r="AA44" s="26"/>
    </row>
    <row r="45" spans="1:27">
      <c r="AA45" s="26"/>
    </row>
    <row r="46" spans="1:27">
      <c r="AA46" s="26"/>
    </row>
    <row r="47" spans="1:27">
      <c r="AA47" s="26"/>
    </row>
    <row r="48" spans="1:27">
      <c r="AA48" s="26"/>
    </row>
    <row r="49" spans="27:27">
      <c r="AA49" s="26"/>
    </row>
    <row r="50" spans="27:27">
      <c r="AA50" s="26"/>
    </row>
    <row r="51" spans="27:27">
      <c r="AA51" s="26"/>
    </row>
    <row r="52" spans="27:27">
      <c r="AA52" s="26"/>
    </row>
    <row r="53" spans="27:27">
      <c r="AA53" s="26"/>
    </row>
    <row r="54" spans="27:27">
      <c r="AA54" s="26"/>
    </row>
    <row r="55" spans="27:27">
      <c r="AA55" s="26"/>
    </row>
    <row r="56" spans="27:27">
      <c r="AA56" s="26"/>
    </row>
    <row r="57" spans="27:27">
      <c r="AA57" s="26"/>
    </row>
    <row r="58" spans="27:27">
      <c r="AA58" s="26"/>
    </row>
    <row r="59" spans="27:27">
      <c r="AA59" s="26"/>
    </row>
    <row r="60" spans="27:27">
      <c r="AA60" s="26"/>
    </row>
    <row r="61" spans="27:27">
      <c r="AA61" s="26"/>
    </row>
    <row r="62" spans="27:27">
      <c r="AA62" s="26"/>
    </row>
    <row r="63" spans="27:27">
      <c r="AA63" s="26"/>
    </row>
    <row r="64" spans="27:27">
      <c r="AA64" s="26"/>
    </row>
    <row r="65" spans="27:27">
      <c r="AA65" s="26"/>
    </row>
    <row r="66" spans="27:27">
      <c r="AA66" s="26"/>
    </row>
    <row r="67" spans="27:27">
      <c r="AA67" s="26"/>
    </row>
    <row r="68" spans="27:27">
      <c r="AA68" s="26"/>
    </row>
    <row r="69" spans="27:27">
      <c r="AA69" s="26"/>
    </row>
    <row r="70" spans="27:27">
      <c r="AA70" s="26"/>
    </row>
    <row r="71" spans="27:27">
      <c r="AA71" s="26"/>
    </row>
    <row r="72" spans="27:27">
      <c r="AA72" s="26"/>
    </row>
    <row r="73" spans="27:27">
      <c r="AA73" s="26"/>
    </row>
    <row r="74" spans="27:27">
      <c r="AA74" s="26"/>
    </row>
    <row r="75" spans="27:27">
      <c r="AA75" s="26"/>
    </row>
    <row r="76" spans="27:27">
      <c r="AA76" s="26"/>
    </row>
    <row r="77" spans="27:27">
      <c r="AA77" s="26"/>
    </row>
    <row r="78" spans="27:27">
      <c r="AA78" s="26"/>
    </row>
    <row r="79" spans="27:27">
      <c r="AA79" s="26"/>
    </row>
    <row r="80" spans="27:27">
      <c r="AA80" s="26"/>
    </row>
    <row r="81" spans="27:27">
      <c r="AA81" s="26"/>
    </row>
    <row r="82" spans="27:27">
      <c r="AA82" s="26"/>
    </row>
    <row r="83" spans="27:27">
      <c r="AA83" s="26"/>
    </row>
    <row r="84" spans="27:27">
      <c r="AA84" s="26"/>
    </row>
    <row r="85" spans="27:27">
      <c r="AA85" s="26"/>
    </row>
    <row r="86" spans="27:27">
      <c r="AA86" s="26"/>
    </row>
    <row r="87" spans="27:27">
      <c r="AA87" s="26"/>
    </row>
    <row r="88" spans="27:27">
      <c r="AA88" s="26"/>
    </row>
    <row r="89" spans="27:27">
      <c r="AA89" s="26"/>
    </row>
    <row r="90" spans="27:27">
      <c r="AA90" s="26"/>
    </row>
    <row r="91" spans="27:27">
      <c r="AA91" s="26"/>
    </row>
    <row r="92" spans="27:27">
      <c r="AA92" s="26"/>
    </row>
    <row r="93" spans="27:27">
      <c r="AA93" s="26"/>
    </row>
    <row r="94" spans="27:27">
      <c r="AA94" s="26"/>
    </row>
    <row r="95" spans="27:27">
      <c r="AA95" s="26"/>
    </row>
    <row r="96" spans="27:27">
      <c r="AA96" s="26"/>
    </row>
    <row r="97" spans="27:27">
      <c r="AA97" s="26"/>
    </row>
    <row r="98" spans="27:27">
      <c r="AA98" s="26"/>
    </row>
    <row r="99" spans="27:27">
      <c r="AA99" s="26"/>
    </row>
    <row r="100" spans="27:27">
      <c r="AA100" s="26"/>
    </row>
    <row r="101" spans="27:27">
      <c r="AA101" s="26"/>
    </row>
    <row r="102" spans="27:27">
      <c r="AA102" s="26"/>
    </row>
    <row r="103" spans="27:27">
      <c r="AA103" s="26"/>
    </row>
    <row r="104" spans="27:27">
      <c r="AA104" s="26"/>
    </row>
    <row r="105" spans="27:27">
      <c r="AA105" s="26"/>
    </row>
    <row r="106" spans="27:27">
      <c r="AA106" s="26"/>
    </row>
    <row r="107" spans="27:27">
      <c r="AA107" s="26"/>
    </row>
    <row r="108" spans="27:27">
      <c r="AA108" s="26"/>
    </row>
    <row r="109" spans="27:27">
      <c r="AA109" s="26"/>
    </row>
    <row r="110" spans="27:27">
      <c r="AA110" s="26"/>
    </row>
    <row r="111" spans="27:27">
      <c r="AA111" s="26"/>
    </row>
    <row r="112" spans="27:27">
      <c r="AA112" s="26"/>
    </row>
    <row r="113" spans="27:27">
      <c r="AA113" s="26"/>
    </row>
    <row r="114" spans="27:27">
      <c r="AA114" s="26"/>
    </row>
    <row r="115" spans="27:27">
      <c r="AA115" s="26"/>
    </row>
    <row r="116" spans="27:27">
      <c r="AA116" s="26"/>
    </row>
    <row r="117" spans="27:27">
      <c r="AA117" s="26"/>
    </row>
    <row r="118" spans="27:27">
      <c r="AA118" s="26"/>
    </row>
    <row r="119" spans="27:27">
      <c r="AA119" s="26"/>
    </row>
    <row r="120" spans="27:27">
      <c r="AA120" s="26"/>
    </row>
    <row r="121" spans="27:27">
      <c r="AA121" s="26"/>
    </row>
    <row r="122" spans="27:27">
      <c r="AA122" s="26"/>
    </row>
    <row r="123" spans="27:27">
      <c r="AA123" s="26"/>
    </row>
    <row r="124" spans="27:27">
      <c r="AA124" s="26"/>
    </row>
    <row r="125" spans="27:27">
      <c r="AA125" s="26"/>
    </row>
    <row r="126" spans="27:27">
      <c r="AA126" s="26"/>
    </row>
    <row r="127" spans="27:27">
      <c r="AA127" s="26"/>
    </row>
    <row r="128" spans="27:27">
      <c r="AA128" s="26"/>
    </row>
    <row r="129" spans="27:27">
      <c r="AA129" s="26"/>
    </row>
    <row r="130" spans="27:27">
      <c r="AA130" s="26"/>
    </row>
    <row r="131" spans="27:27">
      <c r="AA131" s="26"/>
    </row>
    <row r="132" spans="27:27">
      <c r="AA132" s="26"/>
    </row>
    <row r="133" spans="27:27">
      <c r="AA133" s="26"/>
    </row>
    <row r="134" spans="27:27">
      <c r="AA134" s="26"/>
    </row>
    <row r="135" spans="27:27">
      <c r="AA135" s="26"/>
    </row>
    <row r="136" spans="27:27">
      <c r="AA136" s="26"/>
    </row>
    <row r="137" spans="27:27">
      <c r="AA137" s="26"/>
    </row>
    <row r="138" spans="27:27">
      <c r="AA138" s="26"/>
    </row>
    <row r="139" spans="27:27">
      <c r="AA139" s="26"/>
    </row>
    <row r="140" spans="27:27">
      <c r="AA140" s="26"/>
    </row>
    <row r="141" spans="27:27">
      <c r="AA141" s="26"/>
    </row>
    <row r="142" spans="27:27">
      <c r="AA142" s="26"/>
    </row>
    <row r="143" spans="27:27">
      <c r="AA143" s="26"/>
    </row>
    <row r="144" spans="27:27">
      <c r="AA144" s="26"/>
    </row>
    <row r="145" spans="27:27">
      <c r="AA145" s="26"/>
    </row>
    <row r="146" spans="27:27">
      <c r="AA146" s="26"/>
    </row>
    <row r="147" spans="27:27">
      <c r="AA147" s="26"/>
    </row>
    <row r="148" spans="27:27">
      <c r="AA148" s="26"/>
    </row>
    <row r="149" spans="27:27">
      <c r="AA149" s="26"/>
    </row>
    <row r="150" spans="27:27">
      <c r="AA150" s="26"/>
    </row>
    <row r="151" spans="27:27">
      <c r="AA151" s="26"/>
    </row>
    <row r="152" spans="27:27">
      <c r="AA152" s="26"/>
    </row>
    <row r="153" spans="27:27">
      <c r="AA153" s="26"/>
    </row>
    <row r="154" spans="27:27">
      <c r="AA154" s="26"/>
    </row>
    <row r="155" spans="27:27">
      <c r="AA155" s="26"/>
    </row>
    <row r="156" spans="27:27">
      <c r="AA156" s="26"/>
    </row>
    <row r="157" spans="27:27">
      <c r="AA157" s="26"/>
    </row>
    <row r="158" spans="27:27">
      <c r="AA158" s="26"/>
    </row>
    <row r="159" spans="27:27">
      <c r="AA159" s="26"/>
    </row>
    <row r="160" spans="27:27">
      <c r="AA160" s="26"/>
    </row>
    <row r="161" spans="27:27">
      <c r="AA161" s="26"/>
    </row>
    <row r="162" spans="27:27">
      <c r="AA162" s="26"/>
    </row>
    <row r="163" spans="27:27">
      <c r="AA163" s="26"/>
    </row>
    <row r="164" spans="27:27">
      <c r="AA164" s="26"/>
    </row>
    <row r="165" spans="27:27">
      <c r="AA165" s="26"/>
    </row>
    <row r="166" spans="27:27">
      <c r="AA166" s="26"/>
    </row>
    <row r="167" spans="27:27">
      <c r="AA167" s="26"/>
    </row>
    <row r="168" spans="27:27">
      <c r="AA168" s="26"/>
    </row>
    <row r="169" spans="27:27">
      <c r="AA169" s="26"/>
    </row>
    <row r="170" spans="27:27">
      <c r="AA170" s="26"/>
    </row>
    <row r="171" spans="27:27">
      <c r="AA171" s="26"/>
    </row>
    <row r="172" spans="27:27">
      <c r="AA172" s="26"/>
    </row>
    <row r="173" spans="27:27">
      <c r="AA173" s="26"/>
    </row>
    <row r="174" spans="27:27">
      <c r="AA174" s="26"/>
    </row>
    <row r="175" spans="27:27">
      <c r="AA175" s="26"/>
    </row>
    <row r="176" spans="27:27">
      <c r="AA176" s="26"/>
    </row>
    <row r="177" spans="27:27">
      <c r="AA177" s="26"/>
    </row>
    <row r="178" spans="27:27">
      <c r="AA178" s="26"/>
    </row>
    <row r="179" spans="27:27">
      <c r="AA179" s="26"/>
    </row>
    <row r="180" spans="27:27">
      <c r="AA180" s="26"/>
    </row>
    <row r="181" spans="27:27">
      <c r="AA181" s="26"/>
    </row>
    <row r="182" spans="27:27">
      <c r="AA182" s="26"/>
    </row>
    <row r="183" spans="27:27">
      <c r="AA183" s="26"/>
    </row>
    <row r="184" spans="27:27">
      <c r="AA184" s="26"/>
    </row>
    <row r="185" spans="27:27">
      <c r="AA185" s="26"/>
    </row>
    <row r="186" spans="27:27">
      <c r="AA186" s="26"/>
    </row>
    <row r="187" spans="27:27">
      <c r="AA187" s="26"/>
    </row>
    <row r="188" spans="27:27">
      <c r="AA188" s="26"/>
    </row>
  </sheetData>
  <dataValidations count="1">
    <dataValidation type="list" allowBlank="1" showInputMessage="1" showErrorMessage="1" sqref="D5">
      <formula1>สพท</formula1>
    </dataValidation>
  </dataValidations>
  <hyperlinks>
    <hyperlink ref="D6" r:id="rId1"/>
  </hyperlinks>
  <printOptions horizontalCentered="1"/>
  <pageMargins left="0.51181102362204722" right="0.43307086614173229" top="0.31496062992125984" bottom="0.11811023622047245" header="0.19685039370078741" footer="0.19685039370078741"/>
  <pageSetup paperSize="9" scale="85" orientation="landscape" r:id="rId2"/>
  <headerFooter>
    <oddHeader>&amp;R&amp;"TH SarabunPSK,ธรรมดา"แบบ คปร-สพฐ 5 (บุคลากรฯ ในสำนักงาน)</oddHeader>
  </headerFooter>
  <drawing r:id="rId3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FFCCFF"/>
  </sheetPr>
  <dimension ref="A1:L24"/>
  <sheetViews>
    <sheetView view="pageLayout" zoomScale="80" zoomScaleNormal="60" zoomScalePageLayoutView="80" workbookViewId="0">
      <selection activeCell="A7" sqref="A7"/>
    </sheetView>
  </sheetViews>
  <sheetFormatPr defaultColWidth="9.140625" defaultRowHeight="21"/>
  <cols>
    <col min="1" max="1" width="6.42578125" style="2" customWidth="1"/>
    <col min="2" max="2" width="9.5703125" style="2" customWidth="1"/>
    <col min="3" max="3" width="28.7109375" style="2" customWidth="1"/>
    <col min="4" max="4" width="12.7109375" style="2" customWidth="1"/>
    <col min="5" max="6" width="10.7109375" style="2" customWidth="1"/>
    <col min="7" max="7" width="9.5703125" style="2" customWidth="1"/>
    <col min="8" max="8" width="28.7109375" style="2" customWidth="1"/>
    <col min="9" max="9" width="12.7109375" style="2" customWidth="1"/>
    <col min="10" max="11" width="10.7109375" style="2" customWidth="1"/>
    <col min="12" max="12" width="16.7109375" style="2" customWidth="1"/>
    <col min="13" max="13" width="9.140625" style="2"/>
    <col min="14" max="14" width="12.5703125" style="2" bestFit="1" customWidth="1"/>
    <col min="15" max="16384" width="9.140625" style="2"/>
  </cols>
  <sheetData>
    <row r="1" spans="1:12" ht="21" customHeight="1">
      <c r="A1" s="1" t="s">
        <v>566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21" customHeight="1">
      <c r="A2" s="1" t="str">
        <f>'คปร-สพฐ 5 (สนง)'!C5&amp;'คปร-สพฐ 5 (สนง) (ตัวอย่าง)'!D5</f>
        <v>สำนักงานเขตพื้นที่การศึกษาประถมศึกษาตัวอย่าง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ht="21" customHeight="1">
      <c r="F3" s="87" t="str">
        <f>"(ส่งพร้อมหนังสือ"&amp;A2</f>
        <v>(ส่งพร้อมหนังสือสำนักงานเขตพื้นที่การศึกษาประถมศึกษาตัวอย่าง</v>
      </c>
      <c r="G3" s="106" t="s">
        <v>659</v>
      </c>
    </row>
    <row r="4" spans="1:12" ht="21" customHeight="1"/>
    <row r="5" spans="1:12">
      <c r="A5" s="3" t="s">
        <v>1</v>
      </c>
      <c r="B5" s="4" t="s">
        <v>663</v>
      </c>
      <c r="C5" s="5"/>
      <c r="D5" s="5"/>
      <c r="E5" s="5"/>
      <c r="F5" s="6"/>
      <c r="G5" s="4" t="s">
        <v>664</v>
      </c>
      <c r="H5" s="5"/>
      <c r="I5" s="5"/>
      <c r="J5" s="5"/>
      <c r="K5" s="6"/>
      <c r="L5" s="3"/>
    </row>
    <row r="6" spans="1:12" ht="42">
      <c r="A6" s="7" t="s">
        <v>13</v>
      </c>
      <c r="B6" s="113" t="s">
        <v>15</v>
      </c>
      <c r="C6" s="114" t="s">
        <v>533</v>
      </c>
      <c r="D6" s="113" t="s">
        <v>6</v>
      </c>
      <c r="E6" s="113" t="s">
        <v>646</v>
      </c>
      <c r="F6" s="113" t="s">
        <v>639</v>
      </c>
      <c r="G6" s="113" t="s">
        <v>15</v>
      </c>
      <c r="H6" s="114" t="s">
        <v>533</v>
      </c>
      <c r="I6" s="113" t="s">
        <v>6</v>
      </c>
      <c r="J6" s="113" t="s">
        <v>646</v>
      </c>
      <c r="K6" s="113" t="s">
        <v>639</v>
      </c>
      <c r="L6" s="7" t="s">
        <v>0</v>
      </c>
    </row>
    <row r="7" spans="1:12" ht="21" customHeight="1">
      <c r="A7" s="88">
        <v>1</v>
      </c>
      <c r="B7" s="88">
        <v>1</v>
      </c>
      <c r="C7" s="20" t="s">
        <v>43</v>
      </c>
      <c r="D7" s="88" t="s">
        <v>44</v>
      </c>
      <c r="E7" s="88" t="s">
        <v>9</v>
      </c>
      <c r="F7" s="92">
        <v>56000</v>
      </c>
      <c r="G7" s="88">
        <v>1</v>
      </c>
      <c r="H7" s="20" t="s">
        <v>43</v>
      </c>
      <c r="I7" s="88" t="s">
        <v>44</v>
      </c>
      <c r="J7" s="88" t="s">
        <v>9</v>
      </c>
      <c r="K7" s="92">
        <v>56000</v>
      </c>
      <c r="L7" s="20"/>
    </row>
    <row r="8" spans="1:12" ht="21" customHeight="1">
      <c r="A8" s="89">
        <v>2</v>
      </c>
      <c r="B8" s="89" t="s">
        <v>296</v>
      </c>
      <c r="C8" s="21" t="s">
        <v>47</v>
      </c>
      <c r="D8" s="89" t="s">
        <v>44</v>
      </c>
      <c r="E8" s="89" t="s">
        <v>7</v>
      </c>
      <c r="F8" s="93">
        <v>52000</v>
      </c>
      <c r="G8" s="89" t="s">
        <v>296</v>
      </c>
      <c r="H8" s="21" t="s">
        <v>47</v>
      </c>
      <c r="I8" s="89" t="s">
        <v>44</v>
      </c>
      <c r="J8" s="104" t="s">
        <v>7</v>
      </c>
      <c r="K8" s="93">
        <v>52000</v>
      </c>
      <c r="L8" s="21"/>
    </row>
    <row r="9" spans="1:12" ht="21" customHeight="1">
      <c r="A9" s="89">
        <v>3</v>
      </c>
      <c r="B9" s="89">
        <v>11</v>
      </c>
      <c r="C9" s="21" t="s">
        <v>48</v>
      </c>
      <c r="D9" s="89" t="s">
        <v>44</v>
      </c>
      <c r="E9" s="89" t="s">
        <v>3</v>
      </c>
      <c r="F9" s="93">
        <v>36000</v>
      </c>
      <c r="G9" s="89">
        <v>11</v>
      </c>
      <c r="H9" s="21" t="s">
        <v>48</v>
      </c>
      <c r="I9" s="89" t="s">
        <v>44</v>
      </c>
      <c r="J9" s="104" t="s">
        <v>3</v>
      </c>
      <c r="K9" s="93">
        <v>36000</v>
      </c>
      <c r="L9" s="21"/>
    </row>
    <row r="10" spans="1:12" ht="21" customHeight="1">
      <c r="A10" s="89">
        <v>4</v>
      </c>
      <c r="B10" s="89">
        <v>39</v>
      </c>
      <c r="C10" s="21" t="s">
        <v>49</v>
      </c>
      <c r="D10" s="89" t="s">
        <v>45</v>
      </c>
      <c r="E10" s="89" t="s">
        <v>7</v>
      </c>
      <c r="F10" s="93">
        <v>42000</v>
      </c>
      <c r="G10" s="89">
        <v>39</v>
      </c>
      <c r="H10" s="21" t="s">
        <v>49</v>
      </c>
      <c r="I10" s="89" t="s">
        <v>45</v>
      </c>
      <c r="J10" s="104" t="s">
        <v>7</v>
      </c>
      <c r="K10" s="93">
        <v>42000</v>
      </c>
      <c r="L10" s="21"/>
    </row>
    <row r="11" spans="1:12" ht="21" customHeight="1">
      <c r="A11" s="89">
        <v>5</v>
      </c>
      <c r="B11" s="89" t="s">
        <v>297</v>
      </c>
      <c r="C11" s="21" t="s">
        <v>50</v>
      </c>
      <c r="D11" s="89" t="s">
        <v>45</v>
      </c>
      <c r="E11" s="89" t="s">
        <v>51</v>
      </c>
      <c r="F11" s="93">
        <v>39000</v>
      </c>
      <c r="G11" s="89" t="s">
        <v>297</v>
      </c>
      <c r="H11" s="21" t="s">
        <v>50</v>
      </c>
      <c r="I11" s="89" t="s">
        <v>45</v>
      </c>
      <c r="J11" s="104" t="s">
        <v>51</v>
      </c>
      <c r="K11" s="93">
        <v>39000</v>
      </c>
      <c r="L11" s="21" t="s">
        <v>298</v>
      </c>
    </row>
    <row r="12" spans="1:12" ht="21" customHeight="1">
      <c r="A12" s="89">
        <v>6</v>
      </c>
      <c r="B12" s="89" t="s">
        <v>299</v>
      </c>
      <c r="C12" s="21" t="s">
        <v>300</v>
      </c>
      <c r="D12" s="89" t="s">
        <v>45</v>
      </c>
      <c r="E12" s="89" t="s">
        <v>46</v>
      </c>
      <c r="F12" s="93">
        <v>36000</v>
      </c>
      <c r="G12" s="89" t="s">
        <v>299</v>
      </c>
      <c r="H12" s="21" t="s">
        <v>300</v>
      </c>
      <c r="I12" s="89" t="s">
        <v>45</v>
      </c>
      <c r="J12" s="89" t="s">
        <v>46</v>
      </c>
      <c r="K12" s="93">
        <v>36000</v>
      </c>
      <c r="L12" s="21"/>
    </row>
    <row r="13" spans="1:12" ht="21" customHeight="1">
      <c r="A13" s="89"/>
      <c r="B13" s="89"/>
      <c r="C13" s="21"/>
      <c r="D13" s="89"/>
      <c r="E13" s="89"/>
      <c r="F13" s="93"/>
      <c r="G13" s="89"/>
      <c r="H13" s="21"/>
      <c r="I13" s="89"/>
      <c r="J13" s="104"/>
      <c r="K13" s="93"/>
      <c r="L13" s="21"/>
    </row>
    <row r="14" spans="1:12" ht="21" customHeight="1">
      <c r="A14" s="89"/>
      <c r="B14" s="89"/>
      <c r="C14" s="21"/>
      <c r="D14" s="89"/>
      <c r="E14" s="89"/>
      <c r="F14" s="93"/>
      <c r="G14" s="89"/>
      <c r="H14" s="21"/>
      <c r="I14" s="89"/>
      <c r="J14" s="104"/>
      <c r="K14" s="93"/>
      <c r="L14" s="21"/>
    </row>
    <row r="15" spans="1:12" ht="21" customHeight="1">
      <c r="A15" s="89"/>
      <c r="B15" s="89"/>
      <c r="C15" s="21"/>
      <c r="D15" s="89"/>
      <c r="E15" s="89"/>
      <c r="F15" s="93"/>
      <c r="G15" s="89"/>
      <c r="H15" s="21"/>
      <c r="I15" s="89"/>
      <c r="J15" s="104"/>
      <c r="K15" s="93"/>
      <c r="L15" s="21"/>
    </row>
    <row r="16" spans="1:12" ht="21" customHeight="1">
      <c r="A16" s="90"/>
      <c r="B16" s="90"/>
      <c r="C16" s="22"/>
      <c r="D16" s="90"/>
      <c r="E16" s="90"/>
      <c r="F16" s="94"/>
      <c r="G16" s="90"/>
      <c r="H16" s="22"/>
      <c r="I16" s="90"/>
      <c r="J16" s="105"/>
      <c r="K16" s="94"/>
      <c r="L16" s="22"/>
    </row>
    <row r="17" spans="1:11" ht="15" customHeight="1"/>
    <row r="18" spans="1:11" ht="23.25" customHeight="1">
      <c r="A18" s="17" t="s">
        <v>0</v>
      </c>
      <c r="I18" s="8"/>
      <c r="J18" s="9" t="s">
        <v>8</v>
      </c>
      <c r="K18" s="10"/>
    </row>
    <row r="19" spans="1:11" ht="23.25" customHeight="1">
      <c r="B19" s="2" t="s">
        <v>640</v>
      </c>
      <c r="I19" s="11"/>
      <c r="J19" s="12" t="s">
        <v>541</v>
      </c>
      <c r="K19" s="13"/>
    </row>
    <row r="20" spans="1:11" ht="23.25" customHeight="1">
      <c r="B20" s="2" t="s">
        <v>641</v>
      </c>
      <c r="I20" s="11"/>
      <c r="J20" s="12" t="s">
        <v>302</v>
      </c>
      <c r="K20" s="13"/>
    </row>
    <row r="21" spans="1:11" ht="23.25" customHeight="1">
      <c r="B21" s="2" t="s">
        <v>642</v>
      </c>
      <c r="I21" s="14"/>
      <c r="J21" s="15" t="s">
        <v>17</v>
      </c>
      <c r="K21" s="16"/>
    </row>
    <row r="22" spans="1:11" ht="21" customHeight="1">
      <c r="B22" s="2" t="s">
        <v>537</v>
      </c>
    </row>
    <row r="23" spans="1:11" ht="21" customHeight="1">
      <c r="B23" s="2" t="s">
        <v>662</v>
      </c>
    </row>
    <row r="24" spans="1:11" ht="21" customHeight="1"/>
  </sheetData>
  <printOptions horizontalCentered="1"/>
  <pageMargins left="0.39370078740157483" right="0.39370078740157483" top="0.74803149606299213" bottom="0.51181102362204722" header="0.31496062992125984" footer="0.31496062992125984"/>
  <pageSetup paperSize="9" scale="90" orientation="landscape" r:id="rId1"/>
  <headerFooter>
    <oddHeader>&amp;R&amp;"TH SarabunPSK,ธรรมดา"แบบ คปร-สพฐ 1 (บุคลากรฯ ในสำนักงาน)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9</vt:i4>
      </vt:variant>
      <vt:variant>
        <vt:lpstr>ช่วงที่มีชื่อ</vt:lpstr>
      </vt:variant>
      <vt:variant>
        <vt:i4>8</vt:i4>
      </vt:variant>
    </vt:vector>
  </HeadingPairs>
  <TitlesOfParts>
    <vt:vector size="17" baseType="lpstr">
      <vt:lpstr>คำชี้แจง</vt:lpstr>
      <vt:lpstr>คปร-สพฐ 5 (สนง)</vt:lpstr>
      <vt:lpstr>คปร-สพฐ 1 (สนง)</vt:lpstr>
      <vt:lpstr>คปร-สพฐ 2 (สนง)</vt:lpstr>
      <vt:lpstr>คปร-สพฐ 8 (สนง)</vt:lpstr>
      <vt:lpstr>คปร-สพฐ 8</vt:lpstr>
      <vt:lpstr>L</vt:lpstr>
      <vt:lpstr>คปร-สพฐ 5 (สนง) (ตัวอย่าง)</vt:lpstr>
      <vt:lpstr>คปร-สพฐ 1 (สนง) (ตัวอย่าง)</vt:lpstr>
      <vt:lpstr>'คปร-สพฐ 8 (สนง)'!Print_Titles</vt:lpstr>
      <vt:lpstr>ชื่อตำแหน่ง</vt:lpstr>
      <vt:lpstr>ประเภท</vt:lpstr>
      <vt:lpstr>ระดับ</vt:lpstr>
      <vt:lpstr>ระดับหรืออันดับ</vt:lpstr>
      <vt:lpstr>วิทยฐานะ</vt:lpstr>
      <vt:lpstr>สพท</vt:lpstr>
      <vt:lpstr>อันดับ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XXX</dc:creator>
  <cp:lastModifiedBy>Asus</cp:lastModifiedBy>
  <cp:lastPrinted>2014-10-29T03:57:17Z</cp:lastPrinted>
  <dcterms:created xsi:type="dcterms:W3CDTF">2001-12-31T18:32:27Z</dcterms:created>
  <dcterms:modified xsi:type="dcterms:W3CDTF">2014-10-29T03:57:21Z</dcterms:modified>
</cp:coreProperties>
</file>